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алина СИРГІ\Documents\Інформація на сайт НМР (Інформація щодо бюджету)\2025\квітень 2025\"/>
    </mc:Choice>
  </mc:AlternateContent>
  <bookViews>
    <workbookView xWindow="0" yWindow="0" windowWidth="24000" windowHeight="9630" tabRatio="365"/>
  </bookViews>
  <sheets>
    <sheet name="на 01.05.2025 (Нет.)" sheetId="50" r:id="rId1"/>
  </sheets>
  <definedNames>
    <definedName name="_xlnm.Print_Area" localSheetId="0">'на 01.05.2025 (Нет.)'!$A$1:$K$99</definedName>
  </definedNames>
  <calcPr calcId="162913"/>
</workbook>
</file>

<file path=xl/calcChain.xml><?xml version="1.0" encoding="utf-8"?>
<calcChain xmlns="http://schemas.openxmlformats.org/spreadsheetml/2006/main">
  <c r="E94" i="50" l="1"/>
  <c r="D94" i="50"/>
  <c r="C94" i="50"/>
  <c r="I94" i="50"/>
  <c r="F93" i="50"/>
  <c r="F94" i="50"/>
  <c r="I43" i="50" l="1"/>
  <c r="F43" i="50"/>
  <c r="E43" i="50"/>
  <c r="D43" i="50"/>
  <c r="C43" i="50"/>
  <c r="I38" i="50" l="1"/>
  <c r="G80" i="50" l="1"/>
  <c r="K95" i="50"/>
  <c r="J95" i="50"/>
  <c r="K94" i="50"/>
  <c r="J94" i="50"/>
  <c r="H95" i="50"/>
  <c r="G95" i="50"/>
  <c r="H94" i="50"/>
  <c r="I93" i="50"/>
  <c r="K93" i="50" s="1"/>
  <c r="E93" i="50"/>
  <c r="J93" i="50"/>
  <c r="D93" i="50"/>
  <c r="C93" i="50"/>
  <c r="F58" i="50"/>
  <c r="C58" i="50"/>
  <c r="K60" i="50"/>
  <c r="J60" i="50"/>
  <c r="H60" i="50"/>
  <c r="G60" i="50"/>
  <c r="G57" i="50"/>
  <c r="D20" i="50"/>
  <c r="E20" i="50"/>
  <c r="I58" i="50"/>
  <c r="E58" i="50"/>
  <c r="D58" i="50"/>
  <c r="K77" i="50"/>
  <c r="J77" i="50"/>
  <c r="H77" i="50"/>
  <c r="G77" i="50"/>
  <c r="E14" i="50"/>
  <c r="G93" i="50" l="1"/>
  <c r="H93" i="50"/>
  <c r="G94" i="50"/>
  <c r="K85" i="50"/>
  <c r="J85" i="50"/>
  <c r="I86" i="50"/>
  <c r="I92" i="50" l="1"/>
  <c r="I97" i="50" s="1"/>
  <c r="I56" i="50"/>
  <c r="F14" i="50" l="1"/>
  <c r="E86" i="50" l="1"/>
  <c r="E56" i="50"/>
  <c r="E38" i="50"/>
  <c r="E13" i="50"/>
  <c r="E42" i="50" l="1"/>
  <c r="G89" i="50"/>
  <c r="K89" i="50"/>
  <c r="J89" i="50"/>
  <c r="C86" i="50"/>
  <c r="J91" i="50" l="1"/>
  <c r="K90" i="50"/>
  <c r="J90" i="50"/>
  <c r="H90" i="50"/>
  <c r="G90" i="50"/>
  <c r="J88" i="50"/>
  <c r="G88" i="50"/>
  <c r="K87" i="50"/>
  <c r="J87" i="50"/>
  <c r="G87" i="50"/>
  <c r="F86" i="50"/>
  <c r="F92" i="50" s="1"/>
  <c r="F97" i="50" s="1"/>
  <c r="K97" i="50" s="1"/>
  <c r="E92" i="50"/>
  <c r="E97" i="50" s="1"/>
  <c r="D86" i="50"/>
  <c r="D92" i="50" s="1"/>
  <c r="D97" i="50" s="1"/>
  <c r="C92" i="50"/>
  <c r="C97" i="50" s="1"/>
  <c r="H85" i="50"/>
  <c r="G85" i="50"/>
  <c r="J84" i="50"/>
  <c r="H84" i="50"/>
  <c r="G84" i="50"/>
  <c r="K83" i="50"/>
  <c r="J83" i="50"/>
  <c r="H83" i="50"/>
  <c r="G83" i="50"/>
  <c r="K82" i="50"/>
  <c r="J82" i="50"/>
  <c r="H82" i="50"/>
  <c r="G82" i="50"/>
  <c r="K81" i="50"/>
  <c r="J81" i="50"/>
  <c r="H81" i="50"/>
  <c r="G81" i="50"/>
  <c r="K80" i="50"/>
  <c r="J80" i="50"/>
  <c r="H80" i="50"/>
  <c r="K76" i="50"/>
  <c r="J76" i="50"/>
  <c r="H76" i="50"/>
  <c r="G76" i="50"/>
  <c r="K75" i="50"/>
  <c r="J75" i="50"/>
  <c r="H75" i="50"/>
  <c r="G75" i="50"/>
  <c r="K74" i="50"/>
  <c r="J74" i="50"/>
  <c r="H74" i="50"/>
  <c r="G74" i="50"/>
  <c r="K73" i="50"/>
  <c r="J73" i="50"/>
  <c r="H73" i="50"/>
  <c r="G73" i="50"/>
  <c r="K72" i="50"/>
  <c r="J72" i="50"/>
  <c r="H72" i="50"/>
  <c r="G72" i="50"/>
  <c r="K71" i="50"/>
  <c r="J71" i="50"/>
  <c r="H71" i="50"/>
  <c r="G71" i="50"/>
  <c r="K70" i="50"/>
  <c r="J70" i="50"/>
  <c r="H70" i="50"/>
  <c r="G70" i="50"/>
  <c r="K69" i="50"/>
  <c r="J69" i="50"/>
  <c r="H69" i="50"/>
  <c r="G69" i="50"/>
  <c r="K68" i="50"/>
  <c r="J68" i="50"/>
  <c r="H68" i="50"/>
  <c r="G68" i="50"/>
  <c r="K67" i="50"/>
  <c r="J67" i="50"/>
  <c r="H67" i="50"/>
  <c r="G67" i="50"/>
  <c r="K66" i="50"/>
  <c r="J66" i="50"/>
  <c r="H66" i="50"/>
  <c r="G66" i="50"/>
  <c r="K65" i="50"/>
  <c r="J65" i="50"/>
  <c r="H65" i="50"/>
  <c r="G65" i="50"/>
  <c r="K64" i="50"/>
  <c r="J64" i="50"/>
  <c r="H64" i="50"/>
  <c r="G64" i="50"/>
  <c r="K63" i="50"/>
  <c r="J63" i="50"/>
  <c r="H63" i="50"/>
  <c r="G63" i="50"/>
  <c r="J62" i="50"/>
  <c r="K61" i="50"/>
  <c r="J61" i="50"/>
  <c r="G61" i="50"/>
  <c r="K59" i="50"/>
  <c r="J59" i="50"/>
  <c r="K57" i="50"/>
  <c r="J57" i="50"/>
  <c r="H57" i="50"/>
  <c r="F56" i="50"/>
  <c r="G56" i="50" s="1"/>
  <c r="D56" i="50"/>
  <c r="C56" i="50"/>
  <c r="K51" i="50"/>
  <c r="J51" i="50"/>
  <c r="H51" i="50"/>
  <c r="G51" i="50"/>
  <c r="K50" i="50"/>
  <c r="J50" i="50"/>
  <c r="H50" i="50"/>
  <c r="G50" i="50"/>
  <c r="K49" i="50"/>
  <c r="J49" i="50"/>
  <c r="H49" i="50"/>
  <c r="G49" i="50"/>
  <c r="K48" i="50"/>
  <c r="J48" i="50"/>
  <c r="H48" i="50"/>
  <c r="H47" i="50"/>
  <c r="G47" i="50"/>
  <c r="J45" i="50"/>
  <c r="J44" i="50"/>
  <c r="K40" i="50"/>
  <c r="J40" i="50"/>
  <c r="H40" i="50"/>
  <c r="G40" i="50"/>
  <c r="J39" i="50"/>
  <c r="F38" i="50"/>
  <c r="K37" i="50"/>
  <c r="J37" i="50"/>
  <c r="H37" i="50"/>
  <c r="G37" i="50"/>
  <c r="K36" i="50"/>
  <c r="J36" i="50"/>
  <c r="H36" i="50"/>
  <c r="G36" i="50"/>
  <c r="K35" i="50"/>
  <c r="J35" i="50"/>
  <c r="H35" i="50"/>
  <c r="G35" i="50"/>
  <c r="K34" i="50"/>
  <c r="J34" i="50"/>
  <c r="H34" i="50"/>
  <c r="G34" i="50"/>
  <c r="K33" i="50"/>
  <c r="J33" i="50"/>
  <c r="H33" i="50"/>
  <c r="G33" i="50"/>
  <c r="K32" i="50"/>
  <c r="J32" i="50"/>
  <c r="H32" i="50"/>
  <c r="G32" i="50"/>
  <c r="K31" i="50"/>
  <c r="J31" i="50"/>
  <c r="H31" i="50"/>
  <c r="G31" i="50"/>
  <c r="K30" i="50"/>
  <c r="J30" i="50"/>
  <c r="H30" i="50"/>
  <c r="G30" i="50"/>
  <c r="K29" i="50"/>
  <c r="J29" i="50"/>
  <c r="H29" i="50"/>
  <c r="G29" i="50"/>
  <c r="K28" i="50"/>
  <c r="J28" i="50"/>
  <c r="H28" i="50"/>
  <c r="G28" i="50"/>
  <c r="K27" i="50"/>
  <c r="J27" i="50"/>
  <c r="H27" i="50"/>
  <c r="G27" i="50"/>
  <c r="K25" i="50"/>
  <c r="J25" i="50"/>
  <c r="H25" i="50"/>
  <c r="G25" i="50"/>
  <c r="K24" i="50"/>
  <c r="J24" i="50"/>
  <c r="H24" i="50"/>
  <c r="G24" i="50"/>
  <c r="K23" i="50"/>
  <c r="J23" i="50"/>
  <c r="H23" i="50"/>
  <c r="G23" i="50"/>
  <c r="K22" i="50"/>
  <c r="J22" i="50"/>
  <c r="H22" i="50"/>
  <c r="G22" i="50"/>
  <c r="K21" i="50"/>
  <c r="J21" i="50"/>
  <c r="H21" i="50"/>
  <c r="G21" i="50"/>
  <c r="I20" i="50"/>
  <c r="F20" i="50"/>
  <c r="C20" i="50"/>
  <c r="K19" i="50"/>
  <c r="J19" i="50"/>
  <c r="H19" i="50"/>
  <c r="G19" i="50"/>
  <c r="K18" i="50"/>
  <c r="J18" i="50"/>
  <c r="H18" i="50"/>
  <c r="G18" i="50"/>
  <c r="K17" i="50"/>
  <c r="J17" i="50"/>
  <c r="H17" i="50"/>
  <c r="G17" i="50"/>
  <c r="K16" i="50"/>
  <c r="J16" i="50"/>
  <c r="H16" i="50"/>
  <c r="G16" i="50"/>
  <c r="K15" i="50"/>
  <c r="J15" i="50"/>
  <c r="H15" i="50"/>
  <c r="G15" i="50"/>
  <c r="I14" i="50"/>
  <c r="I13" i="50" s="1"/>
  <c r="I8" i="50" s="1"/>
  <c r="D14" i="50"/>
  <c r="D13" i="50" s="1"/>
  <c r="D8" i="50" s="1"/>
  <c r="D41" i="50" s="1"/>
  <c r="C14" i="50"/>
  <c r="C13" i="50" s="1"/>
  <c r="C8" i="50" s="1"/>
  <c r="F13" i="50"/>
  <c r="F8" i="50" s="1"/>
  <c r="E8" i="50"/>
  <c r="K12" i="50"/>
  <c r="J12" i="50"/>
  <c r="H12" i="50"/>
  <c r="G12" i="50"/>
  <c r="K11" i="50"/>
  <c r="J11" i="50"/>
  <c r="H11" i="50"/>
  <c r="G11" i="50"/>
  <c r="K10" i="50"/>
  <c r="J10" i="50"/>
  <c r="H10" i="50"/>
  <c r="G10" i="50"/>
  <c r="K9" i="50"/>
  <c r="J9" i="50"/>
  <c r="H9" i="50"/>
  <c r="G9" i="50"/>
  <c r="H97" i="50" l="1"/>
  <c r="C42" i="50"/>
  <c r="C41" i="50"/>
  <c r="I42" i="50"/>
  <c r="J38" i="50"/>
  <c r="G38" i="50"/>
  <c r="K38" i="50"/>
  <c r="E41" i="50"/>
  <c r="E78" i="50" s="1"/>
  <c r="E98" i="50" s="1"/>
  <c r="G86" i="50"/>
  <c r="G92" i="50" s="1"/>
  <c r="G97" i="50" s="1"/>
  <c r="J86" i="50"/>
  <c r="J92" i="50" s="1"/>
  <c r="J97" i="50" s="1"/>
  <c r="K86" i="50"/>
  <c r="K43" i="50"/>
  <c r="F42" i="50"/>
  <c r="K56" i="50"/>
  <c r="G43" i="50"/>
  <c r="K20" i="50"/>
  <c r="G14" i="50"/>
  <c r="G13" i="50" s="1"/>
  <c r="G8" i="50" s="1"/>
  <c r="H14" i="50"/>
  <c r="G20" i="50"/>
  <c r="D42" i="50"/>
  <c r="D78" i="50" s="1"/>
  <c r="D98" i="50" s="1"/>
  <c r="G58" i="50"/>
  <c r="J20" i="50"/>
  <c r="J56" i="50"/>
  <c r="J43" i="50"/>
  <c r="I41" i="50"/>
  <c r="K14" i="50"/>
  <c r="H58" i="50"/>
  <c r="H20" i="50"/>
  <c r="H13" i="50"/>
  <c r="H8" i="50"/>
  <c r="K8" i="50"/>
  <c r="J13" i="50"/>
  <c r="J8" i="50" s="1"/>
  <c r="H38" i="50"/>
  <c r="F41" i="50"/>
  <c r="H43" i="50"/>
  <c r="H56" i="50"/>
  <c r="K58" i="50"/>
  <c r="H86" i="50"/>
  <c r="J58" i="50"/>
  <c r="K13" i="50"/>
  <c r="J14" i="50"/>
  <c r="C78" i="50" l="1"/>
  <c r="C98" i="50" s="1"/>
  <c r="I78" i="50"/>
  <c r="I98" i="50" s="1"/>
  <c r="J42" i="50"/>
  <c r="H41" i="50"/>
  <c r="K41" i="50"/>
  <c r="G41" i="50"/>
  <c r="F78" i="50"/>
  <c r="F98" i="50" s="1"/>
  <c r="J41" i="50"/>
  <c r="K42" i="50"/>
  <c r="G42" i="50"/>
  <c r="H42" i="50"/>
  <c r="K92" i="50"/>
  <c r="H92" i="50"/>
  <c r="G78" i="50" l="1"/>
  <c r="G98" i="50" s="1"/>
  <c r="J78" i="50"/>
  <c r="J98" i="50" s="1"/>
  <c r="H78" i="50"/>
  <c r="K78" i="50"/>
  <c r="H98" i="50" l="1"/>
  <c r="K98" i="50"/>
</calcChain>
</file>

<file path=xl/sharedStrings.xml><?xml version="1.0" encoding="utf-8"?>
<sst xmlns="http://schemas.openxmlformats.org/spreadsheetml/2006/main" count="112" uniqueCount="102">
  <si>
    <t>Відхилення  фактичних надходжень до затверджених показників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</si>
  <si>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</si>
  <si>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</si>
  <si>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</si>
  <si>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</si>
  <si>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</si>
  <si>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Місцеві податки і збори</t>
  </si>
  <si>
    <t>Податок на майно</t>
  </si>
  <si>
    <t>- податок на нерухоме майно</t>
  </si>
  <si>
    <t>- плата за землю</t>
  </si>
  <si>
    <t xml:space="preserve">- транспортний податок </t>
  </si>
  <si>
    <t>Туристичний збір</t>
  </si>
  <si>
    <t>Єдиний податок</t>
  </si>
  <si>
    <t>Екологічний податок</t>
  </si>
  <si>
    <t xml:space="preserve">Неподаткові надходження </t>
  </si>
  <si>
    <t>Інші надходження</t>
  </si>
  <si>
    <t>Адміністративні штрафи та інші санкції</t>
  </si>
  <si>
    <t>Державне мито</t>
  </si>
  <si>
    <t>Доходи від операцій з капіталом</t>
  </si>
  <si>
    <t>Кошти від реалізації безхазяйного майна</t>
  </si>
  <si>
    <t>Разом доходів загального фонду</t>
  </si>
  <si>
    <t>Офіційні трансферти</t>
  </si>
  <si>
    <t>Освітня субвенція з державного бюджету місцевим бюджетам</t>
  </si>
  <si>
    <t>Субвенція з державного бюджету місцевим бюджетам на погашення заборгованості з різниці в тарифах</t>
  </si>
  <si>
    <t>Власні надходження бюджетних установ і організацій</t>
  </si>
  <si>
    <t>Бюджет розвитку</t>
  </si>
  <si>
    <t>Кошти від продажу землі</t>
  </si>
  <si>
    <t>Всього доходів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</si>
  <si>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</si>
  <si>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</si>
  <si>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</si>
  <si>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пайової участі у розвитку інфраструктури населеного пункту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</si>
  <si>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</si>
  <si>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</si>
  <si>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розмiщення тимчасово вiльних коштiв мiсцевих бюджетiв</t>
  </si>
  <si>
    <t xml:space="preserve"> </t>
  </si>
  <si>
    <t>Всього доходів загального фонду</t>
  </si>
  <si>
    <t>Разом доходів спеціального фонду</t>
  </si>
  <si>
    <t>Код бюджетної класифікації доходів</t>
  </si>
  <si>
    <t>Найменування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</si>
  <si>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</si>
  <si>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Кошти від відчуження майна, що перебуває в ком. власності </t>
  </si>
  <si>
    <t xml:space="preserve">Субвенції  з державного бюджету місцевим бюджетам      </t>
  </si>
  <si>
    <t xml:space="preserve">Субвенції з місцевих бюджетів іншим  місцевим бюджетам      </t>
  </si>
  <si>
    <t xml:space="preserve"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 </t>
  </si>
  <si>
    <t>Інші субвенцiї з місцевого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</si>
  <si>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</si>
  <si>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</si>
  <si>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</si>
  <si>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</si>
  <si>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</si>
  <si>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</si>
  <si>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</si>
  <si>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</si>
  <si>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</si>
  <si>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</si>
  <si>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</si>
  <si>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</si>
  <si>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державного бюджету місцевим бюджетам на формування інфраструктури об'єднаних територіальних громад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</si>
  <si>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</si>
  <si>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ступенів,</t>
  </si>
  <si>
    <t>Субвенція з місцевого бюджету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</si>
  <si>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</si>
  <si>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</si>
  <si>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Дотації з місцевих бюджетів іншим місцевим бюджетам</t>
  </si>
  <si>
    <t>Субвенція з місцевого бюджету за рахунок залишку коштів субвенції на надання державної підтримки особам з особливими потребами, що утворився на початок бюджетного періоду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</si>
  <si>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</si>
  <si>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Субвенція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</si>
  <si>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Надходження коштів з рахунків виборчих фондів  </t>
  </si>
  <si>
    <t xml:space="preserve">Рентна плата та плата за використання інших природних ресурсів </t>
  </si>
  <si>
    <t>Надходження коштів від відшкодування втрат сільськогосподарського і лісогосподарського виробництва  </t>
  </si>
  <si>
    <t>Субвенція з державного бюджету місцевим бюджетам на розвиток мережі центрів надання адміністративних послуг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</si>
  <si>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</si>
  <si>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                                               Аналіз</t>
  </si>
  <si>
    <t xml:space="preserve"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  </t>
  </si>
  <si>
    <t>Внутрішні податки на товари та послуги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</si>
  <si>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</si>
  <si>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</si>
  <si>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</si>
  <si>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</si>
  <si>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Субвенція з державного бюджету місцевим бюджетам на реалізацію програми `Спроможна школа для кращих результатів`</t>
  </si>
  <si>
    <t>Цільові фонди</t>
  </si>
  <si>
    <t>Начальник відділу доходів                                                                                                                                          Катерина САМЧУК</t>
  </si>
  <si>
    <t xml:space="preserve">                              виконання  розпису доходів  бюджету Нетішинської міської  територіальної громади</t>
  </si>
  <si>
    <t>Субвенція з державного бюджету місцевим бюджетам на реалізацію інфраструктурних проектів та розвиток об'єктів соціально-культурної сфери</t>
  </si>
  <si>
    <t>Кошти від відчуження майна, що належить АРК та майна, що перебуває в комунальній власності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</si>
  <si>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</si>
  <si>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пунктів 11 - 14 частини другої статті 7 або учасниками бойових дій відповідно до пунктів 19 - 20 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</si>
  <si>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Всього доходів спеціального фонду</t>
  </si>
  <si>
    <t>Бюджет                         на 2025 р.</t>
  </si>
  <si>
    <t>Бюджет                                 на 2025 р.                   зі змінами</t>
  </si>
  <si>
    <t>Відхилення фактичних надходжень на звітну дату 2025 року до фактичних надходжень     у 2024 році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</si>
  <si>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</si>
  <si>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</si>
  <si>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</si>
  <si>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</si>
  <si>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 </t>
  </si>
  <si>
    <r>
      <t xml:space="preserve">                                                                                                                                                           01 травня 2025  року                                                                                        </t>
    </r>
    <r>
      <rPr>
        <sz val="16"/>
        <rFont val="Times New Roman"/>
        <family val="1"/>
        <charset val="204"/>
      </rPr>
      <t xml:space="preserve"> тис.грн.     </t>
    </r>
    <r>
      <rPr>
        <b/>
        <sz val="16"/>
        <rFont val="Times New Roman"/>
        <family val="1"/>
        <charset val="204"/>
      </rPr>
      <t xml:space="preserve">                                                                                                  </t>
    </r>
  </si>
  <si>
    <t xml:space="preserve">Затверджено розписом станом на 01.05.2025 р.                             </t>
  </si>
  <si>
    <t xml:space="preserve"> Фактичні надходження до бюджету станом  на 01.05.2025 р.</t>
  </si>
  <si>
    <t xml:space="preserve"> Фактичні надходження до бюджету станом  на 01.05.2024 р.</t>
  </si>
  <si>
    <t>Субвенція з місцевого бюджету за рахунок залишку коштів освітньої субвенції, що утворився на початок бюджетного періоду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</si>
</sst>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р_._-;\-* #,##0.00\ _р_._-;_-* &quot;-&quot;??\ _р_._-;_-@_-"/>
    <numFmt numFmtId="165" formatCode="0.0"/>
    <numFmt numFmtId="166" formatCode="0.0%"/>
    <numFmt numFmtId="167" formatCode="#,##0.0"/>
    <numFmt numFmtId="168" formatCode="_-* #,##0.0\ _р_._-;\-* #,##0.0\ _р_._-;_-* &quot;-&quot;??\ _р_._-;_-@_-"/>
  </numFmts>
  <fonts count="3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name val="Arial Cyr"/>
      <charset val="204"/>
    </font>
    <font>
      <b/>
      <sz val="16"/>
      <color indexed="8"/>
      <name val="Times New Roman"/>
      <family val="1"/>
      <charset val="204"/>
    </font>
    <font>
      <b/>
      <sz val="16"/>
      <name val="Cambria"/>
      <family val="1"/>
      <charset val="204"/>
      <scheme val="major"/>
    </font>
    <font>
      <sz val="16"/>
      <name val="Cambria"/>
      <family val="1"/>
      <charset val="204"/>
      <scheme val="major"/>
    </font>
    <font>
      <b/>
      <i/>
      <sz val="16"/>
      <name val="Cambria"/>
      <family val="1"/>
      <charset val="204"/>
      <scheme val="maj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.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3.5"/>
      <name val="Times New Roman"/>
      <family val="1"/>
      <charset val="204"/>
    </font>
    <font>
      <sz val="13.5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EDEF"/>
        <bgColor indexed="64"/>
      </patternFill>
    </fill>
    <fill>
      <patternFill patternType="solid">
        <fgColor rgb="FFE1ECED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2EBEC"/>
        <bgColor indexed="64"/>
      </patternFill>
    </fill>
    <fill>
      <patternFill patternType="solid">
        <fgColor rgb="FFE1EBED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1"/>
    <xf numFmtId="0" fontId="2" fillId="0" borderId="0" xfId="1" applyFont="1"/>
    <xf numFmtId="167" fontId="6" fillId="0" borderId="0" xfId="1" applyNumberFormat="1" applyFont="1" applyFill="1" applyBorder="1"/>
    <xf numFmtId="166" fontId="7" fillId="0" borderId="0" xfId="1" applyNumberFormat="1" applyFont="1" applyFill="1" applyBorder="1"/>
    <xf numFmtId="0" fontId="1" fillId="0" borderId="0" xfId="1" applyFill="1"/>
    <xf numFmtId="0" fontId="8" fillId="0" borderId="0" xfId="1" applyFont="1"/>
    <xf numFmtId="0" fontId="12" fillId="0" borderId="0" xfId="1" applyFont="1"/>
    <xf numFmtId="0" fontId="12" fillId="0" borderId="0" xfId="1" applyFont="1" applyFill="1"/>
    <xf numFmtId="0" fontId="5" fillId="0" borderId="0" xfId="1" applyFont="1"/>
    <xf numFmtId="0" fontId="10" fillId="0" borderId="0" xfId="1" applyFont="1" applyBorder="1"/>
    <xf numFmtId="4" fontId="11" fillId="0" borderId="0" xfId="1" applyNumberFormat="1" applyFont="1" applyFill="1" applyBorder="1" applyAlignment="1">
      <alignment horizontal="right"/>
    </xf>
    <xf numFmtId="4" fontId="11" fillId="0" borderId="0" xfId="1" applyNumberFormat="1" applyFont="1" applyFill="1" applyBorder="1"/>
    <xf numFmtId="4" fontId="10" fillId="3" borderId="0" xfId="1" applyNumberFormat="1" applyFont="1" applyFill="1" applyBorder="1"/>
    <xf numFmtId="0" fontId="19" fillId="2" borderId="1" xfId="1" applyFont="1" applyFill="1" applyBorder="1" applyAlignment="1">
      <alignment horizontal="center"/>
    </xf>
    <xf numFmtId="0" fontId="19" fillId="2" borderId="15" xfId="1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9" fillId="2" borderId="2" xfId="1" applyFont="1" applyFill="1" applyBorder="1" applyAlignment="1">
      <alignment horizontal="center"/>
    </xf>
    <xf numFmtId="0" fontId="19" fillId="2" borderId="8" xfId="1" applyFont="1" applyFill="1" applyBorder="1" applyAlignment="1">
      <alignment horizontal="centerContinuous"/>
    </xf>
    <xf numFmtId="0" fontId="19" fillId="2" borderId="9" xfId="1" applyFont="1" applyFill="1" applyBorder="1" applyAlignment="1">
      <alignment horizontal="centerContinuous"/>
    </xf>
    <xf numFmtId="0" fontId="19" fillId="2" borderId="0" xfId="1" applyFont="1" applyFill="1" applyBorder="1" applyAlignment="1">
      <alignment horizontal="centerContinuous"/>
    </xf>
    <xf numFmtId="0" fontId="19" fillId="2" borderId="4" xfId="1" applyFont="1" applyFill="1" applyBorder="1" applyAlignment="1">
      <alignment horizontal="centerContinuous"/>
    </xf>
    <xf numFmtId="0" fontId="19" fillId="6" borderId="3" xfId="1" applyFont="1" applyFill="1" applyBorder="1" applyAlignment="1">
      <alignment horizontal="centerContinuous"/>
    </xf>
    <xf numFmtId="0" fontId="2" fillId="0" borderId="0" xfId="1" applyFont="1" applyBorder="1"/>
    <xf numFmtId="0" fontId="0" fillId="0" borderId="0" xfId="0"/>
    <xf numFmtId="0" fontId="4" fillId="0" borderId="6" xfId="1" applyFont="1" applyFill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vertical="center" wrapText="1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3" borderId="6" xfId="0" applyFont="1" applyFill="1" applyBorder="1" applyAlignment="1" applyProtection="1">
      <alignment horizontal="left" vertical="center" wrapText="1"/>
    </xf>
    <xf numFmtId="49" fontId="21" fillId="0" borderId="6" xfId="1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4" fillId="0" borderId="6" xfId="0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11" fontId="4" fillId="0" borderId="6" xfId="1" applyNumberFormat="1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0" fontId="21" fillId="0" borderId="6" xfId="1" applyFont="1" applyFill="1" applyBorder="1" applyAlignment="1">
      <alignment horizontal="left" vertical="center" wrapText="1"/>
    </xf>
    <xf numFmtId="4" fontId="27" fillId="5" borderId="0" xfId="1" applyNumberFormat="1" applyFont="1" applyFill="1" applyBorder="1"/>
    <xf numFmtId="0" fontId="19" fillId="7" borderId="3" xfId="1" applyFont="1" applyFill="1" applyBorder="1" applyAlignment="1">
      <alignment horizontal="centerContinuous"/>
    </xf>
    <xf numFmtId="49" fontId="5" fillId="0" borderId="6" xfId="1" applyNumberFormat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4" fillId="0" borderId="8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167" fontId="12" fillId="0" borderId="0" xfId="1" applyNumberFormat="1" applyFont="1"/>
    <xf numFmtId="0" fontId="4" fillId="9" borderId="6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" fillId="8" borderId="6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vertical="center"/>
    </xf>
    <xf numFmtId="0" fontId="21" fillId="5" borderId="6" xfId="1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Fill="1" applyBorder="1" applyAlignment="1" applyProtection="1">
      <alignment vertical="center" wrapText="1"/>
    </xf>
    <xf numFmtId="0" fontId="23" fillId="9" borderId="6" xfId="1" applyFont="1" applyFill="1" applyBorder="1" applyAlignment="1">
      <alignment horizontal="left" vertical="center" wrapText="1"/>
    </xf>
    <xf numFmtId="167" fontId="13" fillId="9" borderId="6" xfId="1" applyNumberFormat="1" applyFont="1" applyFill="1" applyBorder="1" applyAlignment="1">
      <alignment horizontal="center" vertical="center" wrapText="1"/>
    </xf>
    <xf numFmtId="166" fontId="9" fillId="9" borderId="6" xfId="1" applyNumberFormat="1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168" fontId="22" fillId="0" borderId="6" xfId="3" applyNumberFormat="1" applyFont="1" applyBorder="1" applyAlignment="1">
      <alignment horizontal="center" vertical="center"/>
    </xf>
    <xf numFmtId="168" fontId="22" fillId="7" borderId="6" xfId="3" applyNumberFormat="1" applyFont="1" applyFill="1" applyBorder="1" applyAlignment="1">
      <alignment horizontal="center" vertical="center"/>
    </xf>
    <xf numFmtId="167" fontId="4" fillId="3" borderId="6" xfId="1" applyNumberFormat="1" applyFont="1" applyFill="1" applyBorder="1" applyAlignment="1">
      <alignment horizontal="center" vertical="center"/>
    </xf>
    <xf numFmtId="166" fontId="4" fillId="3" borderId="6" xfId="1" applyNumberFormat="1" applyFont="1" applyFill="1" applyBorder="1" applyAlignment="1">
      <alignment horizontal="center" vertical="center"/>
    </xf>
    <xf numFmtId="167" fontId="4" fillId="0" borderId="6" xfId="1" applyNumberFormat="1" applyFont="1" applyBorder="1" applyAlignment="1">
      <alignment horizontal="center" vertical="center"/>
    </xf>
    <xf numFmtId="0" fontId="4" fillId="0" borderId="6" xfId="1" applyFont="1" applyFill="1" applyBorder="1" applyAlignment="1" applyProtection="1">
      <alignment vertical="center" wrapText="1"/>
      <protection locked="0"/>
    </xf>
    <xf numFmtId="9" fontId="4" fillId="3" borderId="6" xfId="2" applyFont="1" applyFill="1" applyBorder="1" applyAlignment="1">
      <alignment horizontal="center" vertical="center"/>
    </xf>
    <xf numFmtId="0" fontId="22" fillId="0" borderId="6" xfId="0" applyFont="1" applyBorder="1" applyAlignment="1">
      <alignment vertical="center"/>
    </xf>
    <xf numFmtId="0" fontId="9" fillId="0" borderId="6" xfId="1" applyFont="1" applyBorder="1" applyAlignment="1">
      <alignment horizontal="left" vertical="center" wrapText="1"/>
    </xf>
    <xf numFmtId="168" fontId="9" fillId="0" borderId="6" xfId="3" applyNumberFormat="1" applyFont="1" applyFill="1" applyBorder="1" applyAlignment="1" applyProtection="1">
      <alignment horizontal="center" vertical="center"/>
      <protection locked="0"/>
    </xf>
    <xf numFmtId="168" fontId="9" fillId="7" borderId="6" xfId="3" applyNumberFormat="1" applyFont="1" applyFill="1" applyBorder="1" applyAlignment="1" applyProtection="1">
      <alignment horizontal="center" vertical="center"/>
      <protection locked="0"/>
    </xf>
    <xf numFmtId="167" fontId="9" fillId="3" borderId="6" xfId="1" applyNumberFormat="1" applyFont="1" applyFill="1" applyBorder="1" applyAlignment="1">
      <alignment horizontal="center" vertical="center"/>
    </xf>
    <xf numFmtId="166" fontId="9" fillId="3" borderId="6" xfId="1" applyNumberFormat="1" applyFont="1" applyFill="1" applyBorder="1" applyAlignment="1">
      <alignment horizontal="center" vertical="center"/>
    </xf>
    <xf numFmtId="167" fontId="9" fillId="6" borderId="6" xfId="1" applyNumberFormat="1" applyFont="1" applyFill="1" applyBorder="1" applyAlignment="1" applyProtection="1">
      <alignment horizontal="center" vertical="center"/>
      <protection locked="0"/>
    </xf>
    <xf numFmtId="167" fontId="9" fillId="0" borderId="6" xfId="1" applyNumberFormat="1" applyFont="1" applyBorder="1" applyAlignment="1">
      <alignment horizontal="center" vertical="center"/>
    </xf>
    <xf numFmtId="168" fontId="9" fillId="10" borderId="6" xfId="3" applyNumberFormat="1" applyFont="1" applyFill="1" applyBorder="1" applyAlignment="1" applyProtection="1">
      <alignment horizontal="center" vertical="center"/>
      <protection locked="0"/>
    </xf>
    <xf numFmtId="168" fontId="4" fillId="0" borderId="6" xfId="3" applyNumberFormat="1" applyFont="1" applyBorder="1" applyAlignment="1">
      <alignment horizontal="center" vertical="center" wrapText="1"/>
    </xf>
    <xf numFmtId="168" fontId="4" fillId="7" borderId="6" xfId="3" applyNumberFormat="1" applyFont="1" applyFill="1" applyBorder="1" applyAlignment="1" applyProtection="1">
      <alignment horizontal="center" vertical="center"/>
      <protection locked="0"/>
    </xf>
    <xf numFmtId="0" fontId="13" fillId="9" borderId="6" xfId="1" applyFont="1" applyFill="1" applyBorder="1" applyAlignment="1">
      <alignment horizontal="left" vertical="center" wrapText="1"/>
    </xf>
    <xf numFmtId="167" fontId="13" fillId="9" borderId="6" xfId="1" applyNumberFormat="1" applyFont="1" applyFill="1" applyBorder="1" applyAlignment="1">
      <alignment horizontal="center" vertical="center"/>
    </xf>
    <xf numFmtId="166" fontId="4" fillId="0" borderId="6" xfId="1" applyNumberFormat="1" applyFont="1" applyBorder="1" applyAlignment="1">
      <alignment horizontal="center" vertical="center"/>
    </xf>
    <xf numFmtId="168" fontId="4" fillId="0" borderId="6" xfId="3" applyNumberFormat="1" applyFont="1" applyBorder="1" applyAlignment="1">
      <alignment horizontal="center" vertical="center"/>
    </xf>
    <xf numFmtId="168" fontId="13" fillId="9" borderId="6" xfId="3" applyNumberFormat="1" applyFont="1" applyFill="1" applyBorder="1" applyAlignment="1">
      <alignment horizontal="center" vertical="center" wrapText="1"/>
    </xf>
    <xf numFmtId="168" fontId="13" fillId="9" borderId="6" xfId="3" applyNumberFormat="1" applyFont="1" applyFill="1" applyBorder="1" applyAlignment="1">
      <alignment horizontal="center" vertical="center"/>
    </xf>
    <xf numFmtId="167" fontId="9" fillId="9" borderId="6" xfId="1" applyNumberFormat="1" applyFont="1" applyFill="1" applyBorder="1" applyAlignment="1">
      <alignment horizontal="center" vertical="center"/>
    </xf>
    <xf numFmtId="167" fontId="4" fillId="6" borderId="6" xfId="1" applyNumberFormat="1" applyFont="1" applyFill="1" applyBorder="1" applyAlignment="1" applyProtection="1">
      <alignment horizontal="center" vertical="center"/>
      <protection locked="0"/>
    </xf>
    <xf numFmtId="0" fontId="13" fillId="8" borderId="6" xfId="1" applyFont="1" applyFill="1" applyBorder="1" applyAlignment="1">
      <alignment horizontal="left" vertical="center" wrapText="1"/>
    </xf>
    <xf numFmtId="167" fontId="9" fillId="8" borderId="6" xfId="1" applyNumberFormat="1" applyFont="1" applyFill="1" applyBorder="1" applyAlignment="1" applyProtection="1">
      <alignment horizontal="center" vertical="center"/>
      <protection locked="0"/>
    </xf>
    <xf numFmtId="166" fontId="9" fillId="8" borderId="6" xfId="1" applyNumberFormat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left" vertical="center" wrapText="1"/>
    </xf>
    <xf numFmtId="167" fontId="9" fillId="0" borderId="6" xfId="1" applyNumberFormat="1" applyFont="1" applyBorder="1" applyAlignment="1" applyProtection="1">
      <alignment horizontal="center" vertical="center"/>
      <protection locked="0"/>
    </xf>
    <xf numFmtId="167" fontId="9" fillId="7" borderId="6" xfId="1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vertical="center" wrapText="1"/>
    </xf>
    <xf numFmtId="167" fontId="4" fillId="7" borderId="6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167" fontId="4" fillId="0" borderId="6" xfId="1" applyNumberFormat="1" applyFont="1" applyBorder="1" applyAlignment="1" applyProtection="1">
      <alignment horizontal="center" vertical="center"/>
      <protection locked="0"/>
    </xf>
    <xf numFmtId="166" fontId="21" fillId="3" borderId="6" xfId="1" applyNumberFormat="1" applyFont="1" applyFill="1" applyBorder="1" applyAlignment="1">
      <alignment horizontal="center" vertical="center"/>
    </xf>
    <xf numFmtId="0" fontId="25" fillId="0" borderId="6" xfId="1" applyFont="1" applyBorder="1" applyAlignment="1">
      <alignment horizontal="left" vertical="center" wrapText="1"/>
    </xf>
    <xf numFmtId="167" fontId="9" fillId="0" borderId="6" xfId="1" applyNumberFormat="1" applyFont="1" applyBorder="1" applyAlignment="1">
      <alignment horizontal="center" vertical="center" wrapText="1"/>
    </xf>
    <xf numFmtId="167" fontId="9" fillId="7" borderId="6" xfId="1" applyNumberFormat="1" applyFont="1" applyFill="1" applyBorder="1" applyAlignment="1">
      <alignment horizontal="center" vertical="center" wrapText="1"/>
    </xf>
    <xf numFmtId="166" fontId="13" fillId="3" borderId="6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167" fontId="4" fillId="0" borderId="6" xfId="0" applyNumberFormat="1" applyFont="1" applyBorder="1" applyAlignment="1">
      <alignment horizontal="center" vertical="center" wrapText="1"/>
    </xf>
    <xf numFmtId="168" fontId="4" fillId="0" borderId="6" xfId="3" applyNumberFormat="1" applyFont="1" applyBorder="1" applyAlignment="1" applyProtection="1">
      <alignment horizontal="center" vertical="center" wrapText="1"/>
      <protection locked="0"/>
    </xf>
    <xf numFmtId="165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9" fillId="8" borderId="6" xfId="1" applyFont="1" applyFill="1" applyBorder="1" applyAlignment="1">
      <alignment horizontal="center" vertical="center"/>
    </xf>
    <xf numFmtId="167" fontId="9" fillId="8" borderId="6" xfId="1" applyNumberFormat="1" applyFont="1" applyFill="1" applyBorder="1" applyAlignment="1" applyProtection="1">
      <alignment horizontal="right" vertical="center"/>
      <protection locked="0"/>
    </xf>
    <xf numFmtId="166" fontId="9" fillId="8" borderId="6" xfId="1" applyNumberFormat="1" applyFont="1" applyFill="1" applyBorder="1" applyAlignment="1">
      <alignment horizontal="right" vertical="center"/>
    </xf>
    <xf numFmtId="168" fontId="4" fillId="6" borderId="6" xfId="3" applyNumberFormat="1" applyFont="1" applyFill="1" applyBorder="1" applyAlignment="1" applyProtection="1">
      <alignment horizontal="center" vertical="center"/>
      <protection locked="0"/>
    </xf>
    <xf numFmtId="168" fontId="22" fillId="0" borderId="6" xfId="3" applyNumberFormat="1" applyFont="1" applyBorder="1" applyAlignment="1">
      <alignment horizontal="center" vertical="center" wrapText="1"/>
    </xf>
    <xf numFmtId="168" fontId="22" fillId="6" borderId="6" xfId="3" applyNumberFormat="1" applyFont="1" applyFill="1" applyBorder="1" applyAlignment="1">
      <alignment horizontal="center" vertical="center"/>
    </xf>
    <xf numFmtId="168" fontId="21" fillId="0" borderId="6" xfId="3" applyNumberFormat="1" applyFont="1" applyFill="1" applyBorder="1" applyAlignment="1">
      <alignment horizontal="center" vertical="center" wrapText="1"/>
    </xf>
    <xf numFmtId="0" fontId="13" fillId="4" borderId="6" xfId="1" applyFont="1" applyFill="1" applyBorder="1" applyAlignment="1">
      <alignment horizontal="left" vertical="center" wrapText="1"/>
    </xf>
    <xf numFmtId="167" fontId="9" fillId="4" borderId="6" xfId="1" applyNumberFormat="1" applyFont="1" applyFill="1" applyBorder="1" applyAlignment="1" applyProtection="1">
      <alignment horizontal="center" vertical="center"/>
      <protection locked="0"/>
    </xf>
    <xf numFmtId="167" fontId="9" fillId="0" borderId="6" xfId="1" applyNumberFormat="1" applyFont="1" applyFill="1" applyBorder="1" applyAlignment="1" applyProtection="1">
      <alignment horizontal="center" vertical="center"/>
      <protection locked="0"/>
    </xf>
    <xf numFmtId="166" fontId="9" fillId="0" borderId="6" xfId="1" applyNumberFormat="1" applyFont="1" applyFill="1" applyBorder="1" applyAlignment="1">
      <alignment horizontal="center" vertical="center"/>
    </xf>
    <xf numFmtId="166" fontId="9" fillId="4" borderId="6" xfId="1" applyNumberFormat="1" applyFont="1" applyFill="1" applyBorder="1" applyAlignment="1">
      <alignment horizontal="center" vertical="center"/>
    </xf>
    <xf numFmtId="165" fontId="21" fillId="5" borderId="6" xfId="1" applyNumberFormat="1" applyFont="1" applyFill="1" applyBorder="1" applyAlignment="1">
      <alignment horizontal="center" vertical="center" wrapText="1"/>
    </xf>
    <xf numFmtId="167" fontId="4" fillId="0" borderId="6" xfId="1" applyNumberFormat="1" applyFont="1" applyFill="1" applyBorder="1" applyAlignment="1">
      <alignment horizontal="center" vertical="center"/>
    </xf>
    <xf numFmtId="167" fontId="15" fillId="6" borderId="6" xfId="1" applyNumberFormat="1" applyFont="1" applyFill="1" applyBorder="1" applyAlignment="1" applyProtection="1">
      <alignment horizontal="center" vertical="center"/>
      <protection locked="0"/>
    </xf>
    <xf numFmtId="167" fontId="4" fillId="5" borderId="6" xfId="1" applyNumberFormat="1" applyFont="1" applyFill="1" applyBorder="1" applyAlignment="1" applyProtection="1">
      <alignment horizontal="center" vertical="center"/>
      <protection locked="0"/>
    </xf>
    <xf numFmtId="0" fontId="4" fillId="0" borderId="6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horizontal="center" vertical="center" wrapText="1"/>
    </xf>
    <xf numFmtId="166" fontId="4" fillId="0" borderId="6" xfId="1" applyNumberFormat="1" applyFont="1" applyFill="1" applyBorder="1" applyAlignment="1">
      <alignment horizontal="center" vertical="center"/>
    </xf>
    <xf numFmtId="168" fontId="4" fillId="0" borderId="6" xfId="3" applyNumberFormat="1" applyFont="1" applyFill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167" fontId="15" fillId="3" borderId="6" xfId="1" applyNumberFormat="1" applyFont="1" applyFill="1" applyBorder="1" applyAlignment="1">
      <alignment horizontal="center" vertical="center"/>
    </xf>
    <xf numFmtId="166" fontId="15" fillId="3" borderId="6" xfId="1" applyNumberFormat="1" applyFont="1" applyFill="1" applyBorder="1" applyAlignment="1">
      <alignment horizontal="center" vertical="center"/>
    </xf>
    <xf numFmtId="167" fontId="15" fillId="0" borderId="6" xfId="1" applyNumberFormat="1" applyFont="1" applyBorder="1" applyAlignment="1">
      <alignment horizontal="center" vertical="center"/>
    </xf>
    <xf numFmtId="0" fontId="15" fillId="8" borderId="6" xfId="1" applyFont="1" applyFill="1" applyBorder="1" applyAlignment="1">
      <alignment horizontal="center" vertical="center"/>
    </xf>
    <xf numFmtId="167" fontId="14" fillId="8" borderId="6" xfId="1" applyNumberFormat="1" applyFont="1" applyFill="1" applyBorder="1" applyAlignment="1" applyProtection="1">
      <alignment horizontal="right" vertical="center"/>
      <protection locked="0"/>
    </xf>
    <xf numFmtId="166" fontId="14" fillId="8" borderId="6" xfId="1" applyNumberFormat="1" applyFont="1" applyFill="1" applyBorder="1" applyAlignment="1">
      <alignment horizontal="right" vertical="center"/>
    </xf>
    <xf numFmtId="167" fontId="14" fillId="5" borderId="6" xfId="1" applyNumberFormat="1" applyFont="1" applyFill="1" applyBorder="1" applyAlignment="1" applyProtection="1">
      <alignment horizontal="right" vertical="center"/>
      <protection locked="0"/>
    </xf>
    <xf numFmtId="167" fontId="14" fillId="11" borderId="6" xfId="1" applyNumberFormat="1" applyFont="1" applyFill="1" applyBorder="1" applyAlignment="1" applyProtection="1">
      <alignment horizontal="right" vertical="center"/>
      <protection locked="0"/>
    </xf>
    <xf numFmtId="167" fontId="15" fillId="5" borderId="6" xfId="1" applyNumberFormat="1" applyFont="1" applyFill="1" applyBorder="1" applyAlignment="1" applyProtection="1">
      <alignment horizontal="right" vertical="center"/>
      <protection locked="0"/>
    </xf>
    <xf numFmtId="167" fontId="15" fillId="11" borderId="6" xfId="1" applyNumberFormat="1" applyFont="1" applyFill="1" applyBorder="1" applyAlignment="1" applyProtection="1">
      <alignment horizontal="right" vertical="center"/>
      <protection locked="0"/>
    </xf>
    <xf numFmtId="0" fontId="16" fillId="8" borderId="6" xfId="1" applyFont="1" applyFill="1" applyBorder="1" applyAlignment="1">
      <alignment vertical="center"/>
    </xf>
    <xf numFmtId="0" fontId="9" fillId="8" borderId="6" xfId="1" applyFont="1" applyFill="1" applyBorder="1" applyAlignment="1">
      <alignment horizontal="left" vertical="center"/>
    </xf>
    <xf numFmtId="167" fontId="14" fillId="8" borderId="6" xfId="1" applyNumberFormat="1" applyFont="1" applyFill="1" applyBorder="1" applyAlignment="1">
      <alignment horizontal="right" vertical="center"/>
    </xf>
    <xf numFmtId="4" fontId="4" fillId="0" borderId="6" xfId="0" applyNumberFormat="1" applyFont="1" applyBorder="1" applyAlignment="1">
      <alignment horizontal="justify" vertical="center" wrapText="1"/>
    </xf>
    <xf numFmtId="168" fontId="22" fillId="7" borderId="6" xfId="3" applyNumberFormat="1" applyFont="1" applyFill="1" applyBorder="1" applyAlignment="1">
      <alignment horizontal="center"/>
    </xf>
    <xf numFmtId="168" fontId="4" fillId="7" borderId="6" xfId="3" applyNumberFormat="1" applyFont="1" applyFill="1" applyBorder="1" applyAlignment="1" applyProtection="1">
      <alignment horizontal="center"/>
      <protection locked="0"/>
    </xf>
    <xf numFmtId="168" fontId="4" fillId="6" borderId="6" xfId="3" applyNumberFormat="1" applyFont="1" applyFill="1" applyBorder="1" applyAlignment="1" applyProtection="1">
      <alignment horizontal="center"/>
      <protection locked="0"/>
    </xf>
    <xf numFmtId="168" fontId="22" fillId="6" borderId="6" xfId="3" applyNumberFormat="1" applyFont="1" applyFill="1" applyBorder="1" applyAlignment="1">
      <alignment horizontal="center"/>
    </xf>
    <xf numFmtId="167" fontId="15" fillId="11" borderId="6" xfId="1" applyNumberFormat="1" applyFont="1" applyFill="1" applyBorder="1" applyAlignment="1" applyProtection="1">
      <alignment horizontal="right"/>
      <protection locked="0"/>
    </xf>
    <xf numFmtId="0" fontId="29" fillId="0" borderId="6" xfId="1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4" fillId="0" borderId="0" xfId="1" applyFont="1" applyBorder="1" applyAlignment="1"/>
    <xf numFmtId="0" fontId="0" fillId="0" borderId="0" xfId="0" applyBorder="1" applyAlignment="1"/>
    <xf numFmtId="0" fontId="9" fillId="5" borderId="0" xfId="1" applyFont="1" applyFill="1" applyAlignment="1">
      <alignment horizontal="right"/>
    </xf>
    <xf numFmtId="0" fontId="9" fillId="0" borderId="0" xfId="1" applyFont="1" applyAlignment="1">
      <alignment horizontal="center"/>
    </xf>
    <xf numFmtId="0" fontId="9" fillId="0" borderId="0" xfId="1" applyFont="1" applyAlignment="1" applyProtection="1">
      <alignment horizontal="center"/>
      <protection locked="0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/>
    </xf>
    <xf numFmtId="0" fontId="18" fillId="0" borderId="8" xfId="1" applyFont="1" applyBorder="1" applyAlignment="1">
      <alignment vertical="center"/>
    </xf>
    <xf numFmtId="0" fontId="28" fillId="0" borderId="5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0" fontId="28" fillId="7" borderId="5" xfId="1" applyFont="1" applyFill="1" applyBorder="1" applyAlignment="1" applyProtection="1">
      <alignment horizontal="center" vertical="center" wrapText="1"/>
      <protection locked="0"/>
    </xf>
    <xf numFmtId="0" fontId="28" fillId="7" borderId="8" xfId="1" applyFont="1" applyFill="1" applyBorder="1" applyAlignment="1">
      <alignment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6" borderId="5" xfId="1" applyFont="1" applyFill="1" applyBorder="1" applyAlignment="1" applyProtection="1">
      <alignment horizontal="center" vertical="center" wrapText="1"/>
      <protection locked="0"/>
    </xf>
    <xf numFmtId="0" fontId="28" fillId="6" borderId="8" xfId="1" applyFont="1" applyFill="1" applyBorder="1" applyAlignment="1">
      <alignment vertical="center" wrapText="1"/>
    </xf>
    <xf numFmtId="0" fontId="28" fillId="0" borderId="7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Процентный" xfId="2" builtinId="5"/>
    <cellStyle name="Финансовый" xfId="3" builtinId="3"/>
  </cellStyles>
  <dxfs count="18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E1EBED"/>
      <color rgb="FFE2EBEC"/>
      <color rgb="FFDFEDEF"/>
      <color rgb="FFCCCC00"/>
      <color rgb="FFE1ECED"/>
      <color rgb="FF99CC00"/>
      <color rgb="FFE4E9EA"/>
      <color rgb="FFE2EAEC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K108"/>
  <sheetViews>
    <sheetView tabSelected="1" view="pageBreakPreview" zoomScale="60" zoomScaleNormal="100" workbookViewId="0">
      <pane xSplit="2" ySplit="7" topLeftCell="C85" activePane="bottomRight" state="frozen"/>
      <selection pane="topRight" activeCell="C1" sqref="C1"/>
      <selection pane="bottomLeft" activeCell="A8" sqref="A8"/>
      <selection pane="bottomRight" activeCell="O81" sqref="O81"/>
    </sheetView>
  </sheetViews>
  <sheetFormatPr defaultRowHeight="15" x14ac:dyDescent="0.25"/>
  <cols>
    <col min="1" max="1" width="16.7109375" style="24" customWidth="1"/>
    <col min="2" max="2" width="126.85546875" style="24" customWidth="1"/>
    <col min="3" max="3" width="19.7109375" style="24" customWidth="1"/>
    <col min="4" max="6" width="19.85546875" style="24" customWidth="1"/>
    <col min="7" max="7" width="18" style="24" customWidth="1"/>
    <col min="8" max="8" width="17.140625" style="24" customWidth="1"/>
    <col min="9" max="9" width="19.7109375" style="24" customWidth="1"/>
    <col min="10" max="10" width="18.7109375" style="24" customWidth="1"/>
    <col min="11" max="11" width="17.5703125" style="24" customWidth="1"/>
    <col min="12" max="13" width="9.140625" style="24"/>
    <col min="14" max="14" width="9.140625" style="24" customWidth="1"/>
    <col min="15" max="16384" width="9.140625" style="24"/>
  </cols>
  <sheetData>
    <row r="1" spans="1:11" ht="20.25" x14ac:dyDescent="0.3">
      <c r="A1" s="159" t="s">
        <v>73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20.25" x14ac:dyDescent="0.3">
      <c r="A2" s="159" t="s">
        <v>83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1" ht="20.25" x14ac:dyDescent="0.3">
      <c r="A3" s="160" t="s">
        <v>97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1" ht="5.45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9"/>
      <c r="K4" s="2"/>
    </row>
    <row r="5" spans="1:11" ht="84.75" customHeight="1" x14ac:dyDescent="0.25">
      <c r="A5" s="161" t="s">
        <v>38</v>
      </c>
      <c r="B5" s="163" t="s">
        <v>39</v>
      </c>
      <c r="C5" s="165" t="s">
        <v>89</v>
      </c>
      <c r="D5" s="165" t="s">
        <v>90</v>
      </c>
      <c r="E5" s="165" t="s">
        <v>98</v>
      </c>
      <c r="F5" s="167" t="s">
        <v>99</v>
      </c>
      <c r="G5" s="169" t="s">
        <v>0</v>
      </c>
      <c r="H5" s="169"/>
      <c r="I5" s="170" t="s">
        <v>100</v>
      </c>
      <c r="J5" s="169" t="s">
        <v>91</v>
      </c>
      <c r="K5" s="172"/>
    </row>
    <row r="6" spans="1:11" ht="22.5" customHeight="1" x14ac:dyDescent="0.25">
      <c r="A6" s="162"/>
      <c r="B6" s="164"/>
      <c r="C6" s="166"/>
      <c r="D6" s="166"/>
      <c r="E6" s="166"/>
      <c r="F6" s="168"/>
      <c r="G6" s="42" t="s">
        <v>1</v>
      </c>
      <c r="H6" s="43" t="s">
        <v>2</v>
      </c>
      <c r="I6" s="171"/>
      <c r="J6" s="42" t="s">
        <v>1</v>
      </c>
      <c r="K6" s="44" t="s">
        <v>2</v>
      </c>
    </row>
    <row r="7" spans="1:11" ht="11.45" customHeight="1" x14ac:dyDescent="0.25">
      <c r="A7" s="14">
        <v>1</v>
      </c>
      <c r="B7" s="15">
        <v>2</v>
      </c>
      <c r="C7" s="16">
        <v>3</v>
      </c>
      <c r="D7" s="17">
        <v>4</v>
      </c>
      <c r="E7" s="17">
        <v>5</v>
      </c>
      <c r="F7" s="41">
        <v>6</v>
      </c>
      <c r="G7" s="18">
        <v>7</v>
      </c>
      <c r="H7" s="19">
        <v>8</v>
      </c>
      <c r="I7" s="22">
        <v>9</v>
      </c>
      <c r="J7" s="20">
        <v>10</v>
      </c>
      <c r="K7" s="21">
        <v>11</v>
      </c>
    </row>
    <row r="8" spans="1:11" ht="22.5" x14ac:dyDescent="0.25">
      <c r="A8" s="50">
        <v>10000000</v>
      </c>
      <c r="B8" s="64" t="s">
        <v>3</v>
      </c>
      <c r="C8" s="65">
        <f>SUM(C9:C12,C13)</f>
        <v>637816.9</v>
      </c>
      <c r="D8" s="65">
        <f>SUM(D9:D12,D13)</f>
        <v>642816.9</v>
      </c>
      <c r="E8" s="65">
        <f>SUM(E9:E12,E13)</f>
        <v>233372.6</v>
      </c>
      <c r="F8" s="65">
        <f>SUM(F9:F12,F13)</f>
        <v>297193.245</v>
      </c>
      <c r="G8" s="65">
        <f>SUM(G9:G12,G13)</f>
        <v>63820.645000000011</v>
      </c>
      <c r="H8" s="66">
        <f>SUM(F8/E8)</f>
        <v>1.2734710287325932</v>
      </c>
      <c r="I8" s="65">
        <f>SUM(I9:I12,I13)</f>
        <v>200879.39099999997</v>
      </c>
      <c r="J8" s="65">
        <f>SUM(J9:J13)</f>
        <v>96313.854000000021</v>
      </c>
      <c r="K8" s="66">
        <f>SUM(F8/I8)*100%</f>
        <v>1.4794611011141507</v>
      </c>
    </row>
    <row r="9" spans="1:11" ht="20.25" x14ac:dyDescent="0.3">
      <c r="A9" s="51">
        <v>11010000</v>
      </c>
      <c r="B9" s="67" t="s">
        <v>4</v>
      </c>
      <c r="C9" s="68">
        <v>497066.5</v>
      </c>
      <c r="D9" s="68">
        <v>502066.5</v>
      </c>
      <c r="E9" s="68">
        <v>186218.8</v>
      </c>
      <c r="F9" s="69">
        <v>238043.9</v>
      </c>
      <c r="G9" s="70">
        <f>SUM(F9-E9)</f>
        <v>51825.100000000006</v>
      </c>
      <c r="H9" s="71">
        <f>SUM(F9/E9)</f>
        <v>1.2783021907562502</v>
      </c>
      <c r="I9" s="149">
        <v>150780.01199999999</v>
      </c>
      <c r="J9" s="72">
        <f>SUM(F9-I9)</f>
        <v>87263.888000000006</v>
      </c>
      <c r="K9" s="71">
        <f>SUM(F9/I9)*100%</f>
        <v>1.5787497085489024</v>
      </c>
    </row>
    <row r="10" spans="1:11" ht="20.25" x14ac:dyDescent="0.3">
      <c r="A10" s="52">
        <v>11020000</v>
      </c>
      <c r="B10" s="73" t="s">
        <v>5</v>
      </c>
      <c r="C10" s="68">
        <v>600.6</v>
      </c>
      <c r="D10" s="68">
        <v>600.6</v>
      </c>
      <c r="E10" s="68">
        <v>169</v>
      </c>
      <c r="F10" s="69">
        <v>102.6</v>
      </c>
      <c r="G10" s="70">
        <f t="shared" ref="G10:G12" si="0">SUM(F10-E10)</f>
        <v>-66.400000000000006</v>
      </c>
      <c r="H10" s="74">
        <f t="shared" ref="H10:H12" si="1">SUM(F10/E10)</f>
        <v>0.6071005917159763</v>
      </c>
      <c r="I10" s="149">
        <v>743.86</v>
      </c>
      <c r="J10" s="72">
        <f t="shared" ref="J10:J19" si="2">SUM(F10-I10)</f>
        <v>-641.26</v>
      </c>
      <c r="K10" s="71">
        <f t="shared" ref="K10:K37" si="3">SUM(F10/I10)*100%</f>
        <v>0.13792918022208478</v>
      </c>
    </row>
    <row r="11" spans="1:11" ht="20.25" x14ac:dyDescent="0.3">
      <c r="A11" s="52">
        <v>13000000</v>
      </c>
      <c r="B11" s="73" t="s">
        <v>69</v>
      </c>
      <c r="C11" s="68">
        <v>993.2</v>
      </c>
      <c r="D11" s="68">
        <v>993.2</v>
      </c>
      <c r="E11" s="68">
        <v>283</v>
      </c>
      <c r="F11" s="69">
        <v>410.8</v>
      </c>
      <c r="G11" s="70">
        <f t="shared" si="0"/>
        <v>127.80000000000001</v>
      </c>
      <c r="H11" s="71">
        <f t="shared" si="1"/>
        <v>1.4515901060070673</v>
      </c>
      <c r="I11" s="149">
        <v>356.01600000000002</v>
      </c>
      <c r="J11" s="72">
        <f t="shared" si="2"/>
        <v>54.783999999999992</v>
      </c>
      <c r="K11" s="71">
        <f t="shared" si="3"/>
        <v>1.1538807244618219</v>
      </c>
    </row>
    <row r="12" spans="1:11" ht="20.25" x14ac:dyDescent="0.3">
      <c r="A12" s="52">
        <v>14000000</v>
      </c>
      <c r="B12" s="75" t="s">
        <v>75</v>
      </c>
      <c r="C12" s="68">
        <v>22200</v>
      </c>
      <c r="D12" s="68">
        <v>22200</v>
      </c>
      <c r="E12" s="68">
        <v>7285.7</v>
      </c>
      <c r="F12" s="69">
        <v>9093.6</v>
      </c>
      <c r="G12" s="70">
        <f t="shared" si="0"/>
        <v>1807.9000000000005</v>
      </c>
      <c r="H12" s="71">
        <f t="shared" si="1"/>
        <v>1.2481436238110271</v>
      </c>
      <c r="I12" s="149">
        <v>6502.2969999999996</v>
      </c>
      <c r="J12" s="72">
        <f t="shared" si="2"/>
        <v>2591.3030000000008</v>
      </c>
      <c r="K12" s="71">
        <f t="shared" si="3"/>
        <v>1.3985211687500587</v>
      </c>
    </row>
    <row r="13" spans="1:11" ht="20.25" x14ac:dyDescent="0.25">
      <c r="A13" s="53">
        <v>18000000</v>
      </c>
      <c r="B13" s="76" t="s">
        <v>6</v>
      </c>
      <c r="C13" s="77">
        <f>SUM(C18:C19,C14)</f>
        <v>116956.6</v>
      </c>
      <c r="D13" s="77">
        <f>SUM(D18:D19,D14)</f>
        <v>116956.6</v>
      </c>
      <c r="E13" s="77">
        <f>SUM(E18:E19,E14)</f>
        <v>39416.1</v>
      </c>
      <c r="F13" s="78">
        <f t="shared" ref="F13" si="4">SUM(F18:F19,F14)</f>
        <v>49542.345000000001</v>
      </c>
      <c r="G13" s="79">
        <f>SUM(G18:G19,G14)</f>
        <v>10126.245000000001</v>
      </c>
      <c r="H13" s="80">
        <f t="shared" ref="H13:H19" si="5">SUM(F13/E13)</f>
        <v>1.2569063149322233</v>
      </c>
      <c r="I13" s="81">
        <f>SUM(I18:I19,I14)</f>
        <v>42497.205999999998</v>
      </c>
      <c r="J13" s="82">
        <f t="shared" si="2"/>
        <v>7045.1390000000029</v>
      </c>
      <c r="K13" s="80">
        <f t="shared" si="3"/>
        <v>1.1657788749688627</v>
      </c>
    </row>
    <row r="14" spans="1:11" ht="20.25" x14ac:dyDescent="0.25">
      <c r="A14" s="53">
        <v>18010000</v>
      </c>
      <c r="B14" s="35" t="s">
        <v>7</v>
      </c>
      <c r="C14" s="77">
        <f t="shared" ref="C14:D14" si="6">SUM(C15:C17)</f>
        <v>70097.2</v>
      </c>
      <c r="D14" s="77">
        <f t="shared" si="6"/>
        <v>70097.2</v>
      </c>
      <c r="E14" s="77">
        <f>SUM(E15:E17)</f>
        <v>22866.3</v>
      </c>
      <c r="F14" s="83">
        <f t="shared" ref="F14" si="7">SUM(F15:F17)</f>
        <v>29424.144999999997</v>
      </c>
      <c r="G14" s="79">
        <f>SUM(G15:G17)</f>
        <v>6557.8450000000003</v>
      </c>
      <c r="H14" s="80">
        <f t="shared" si="5"/>
        <v>1.2867908231764649</v>
      </c>
      <c r="I14" s="81">
        <f t="shared" ref="I14" si="8">SUM(I15:I17)</f>
        <v>24356.14</v>
      </c>
      <c r="J14" s="82">
        <f t="shared" si="2"/>
        <v>5068.0049999999974</v>
      </c>
      <c r="K14" s="80">
        <f t="shared" si="3"/>
        <v>1.2080791537575328</v>
      </c>
    </row>
    <row r="15" spans="1:11" ht="20.25" x14ac:dyDescent="0.3">
      <c r="A15" s="52"/>
      <c r="B15" s="38" t="s">
        <v>8</v>
      </c>
      <c r="C15" s="84">
        <v>4495.2</v>
      </c>
      <c r="D15" s="84">
        <v>4495.2</v>
      </c>
      <c r="E15" s="84">
        <v>1387.5</v>
      </c>
      <c r="F15" s="85">
        <v>1735.6</v>
      </c>
      <c r="G15" s="70">
        <f t="shared" ref="G15:G19" si="9">SUM(F15-E15)</f>
        <v>348.09999999999991</v>
      </c>
      <c r="H15" s="71">
        <f t="shared" si="5"/>
        <v>1.2508828828828829</v>
      </c>
      <c r="I15" s="150">
        <v>1175.2080000000001</v>
      </c>
      <c r="J15" s="72">
        <f t="shared" si="2"/>
        <v>560.39199999999983</v>
      </c>
      <c r="K15" s="71">
        <f t="shared" si="3"/>
        <v>1.4768449500003402</v>
      </c>
    </row>
    <row r="16" spans="1:11" ht="20.25" x14ac:dyDescent="0.3">
      <c r="A16" s="52"/>
      <c r="B16" s="38" t="s">
        <v>9</v>
      </c>
      <c r="C16" s="84">
        <v>65602</v>
      </c>
      <c r="D16" s="84">
        <v>65602</v>
      </c>
      <c r="E16" s="84">
        <v>21478.799999999999</v>
      </c>
      <c r="F16" s="85">
        <v>27644.3</v>
      </c>
      <c r="G16" s="70">
        <f t="shared" si="9"/>
        <v>6165.5</v>
      </c>
      <c r="H16" s="71">
        <f t="shared" si="5"/>
        <v>1.2870504869918244</v>
      </c>
      <c r="I16" s="150">
        <v>23080.932000000001</v>
      </c>
      <c r="J16" s="72">
        <f t="shared" si="2"/>
        <v>4563.3679999999986</v>
      </c>
      <c r="K16" s="71">
        <f t="shared" si="3"/>
        <v>1.1977116002074786</v>
      </c>
    </row>
    <row r="17" spans="1:11" ht="20.25" x14ac:dyDescent="0.3">
      <c r="A17" s="52"/>
      <c r="B17" s="38" t="s">
        <v>10</v>
      </c>
      <c r="C17" s="84">
        <v>0</v>
      </c>
      <c r="D17" s="84">
        <v>0</v>
      </c>
      <c r="E17" s="84"/>
      <c r="F17" s="85">
        <v>44.244999999999997</v>
      </c>
      <c r="G17" s="70">
        <f t="shared" si="9"/>
        <v>44.244999999999997</v>
      </c>
      <c r="H17" s="71" t="e">
        <f t="shared" si="5"/>
        <v>#DIV/0!</v>
      </c>
      <c r="I17" s="150">
        <v>100</v>
      </c>
      <c r="J17" s="72">
        <f t="shared" si="2"/>
        <v>-55.755000000000003</v>
      </c>
      <c r="K17" s="71">
        <f t="shared" si="3"/>
        <v>0.44244999999999995</v>
      </c>
    </row>
    <row r="18" spans="1:11" ht="20.25" x14ac:dyDescent="0.3">
      <c r="A18" s="52">
        <v>18030000</v>
      </c>
      <c r="B18" s="38" t="s">
        <v>11</v>
      </c>
      <c r="C18" s="84">
        <v>160</v>
      </c>
      <c r="D18" s="84">
        <v>160</v>
      </c>
      <c r="E18" s="84">
        <v>40</v>
      </c>
      <c r="F18" s="85">
        <v>48.9</v>
      </c>
      <c r="G18" s="70">
        <f t="shared" si="9"/>
        <v>8.8999999999999986</v>
      </c>
      <c r="H18" s="71">
        <f t="shared" si="5"/>
        <v>1.2224999999999999</v>
      </c>
      <c r="I18" s="150">
        <v>34.548000000000002</v>
      </c>
      <c r="J18" s="72">
        <f t="shared" si="2"/>
        <v>14.351999999999997</v>
      </c>
      <c r="K18" s="71">
        <f t="shared" si="3"/>
        <v>1.4154220215352551</v>
      </c>
    </row>
    <row r="19" spans="1:11" ht="20.25" x14ac:dyDescent="0.3">
      <c r="A19" s="52">
        <v>18050000</v>
      </c>
      <c r="B19" s="38" t="s">
        <v>12</v>
      </c>
      <c r="C19" s="68">
        <v>46699.4</v>
      </c>
      <c r="D19" s="68">
        <v>46699.4</v>
      </c>
      <c r="E19" s="68">
        <v>16509.8</v>
      </c>
      <c r="F19" s="69">
        <v>20069.3</v>
      </c>
      <c r="G19" s="70">
        <f t="shared" si="9"/>
        <v>3559.5</v>
      </c>
      <c r="H19" s="71">
        <f t="shared" si="5"/>
        <v>1.2155992198572969</v>
      </c>
      <c r="I19" s="149">
        <v>18106.518</v>
      </c>
      <c r="J19" s="72">
        <f t="shared" si="2"/>
        <v>1962.7819999999992</v>
      </c>
      <c r="K19" s="71">
        <f t="shared" si="3"/>
        <v>1.108401957792216</v>
      </c>
    </row>
    <row r="20" spans="1:11" ht="20.25" x14ac:dyDescent="0.25">
      <c r="A20" s="50">
        <v>20000000</v>
      </c>
      <c r="B20" s="86" t="s">
        <v>14</v>
      </c>
      <c r="C20" s="87">
        <f>SUM(C21:C37)</f>
        <v>4484.3999999999996</v>
      </c>
      <c r="D20" s="87">
        <f>SUM(D21:D37)</f>
        <v>4484.3999999999996</v>
      </c>
      <c r="E20" s="87">
        <f>SUM(E21:E37)</f>
        <v>1456.6000000000001</v>
      </c>
      <c r="F20" s="87">
        <f>SUM(F21:F37)</f>
        <v>2762.6419999999998</v>
      </c>
      <c r="G20" s="87">
        <f>SUM(G21:G37)</f>
        <v>1306.73</v>
      </c>
      <c r="H20" s="66">
        <f>SUM(F20/E20)</f>
        <v>1.8966373747082244</v>
      </c>
      <c r="I20" s="87">
        <f>SUM(I21:I37)</f>
        <v>1689.5399999999997</v>
      </c>
      <c r="J20" s="87">
        <f>SUM(J21:J37)</f>
        <v>1079.4480000000001</v>
      </c>
      <c r="K20" s="66">
        <f>SUM(F20/I20)*100%</f>
        <v>1.6351444771949764</v>
      </c>
    </row>
    <row r="21" spans="1:11" ht="42" customHeight="1" x14ac:dyDescent="0.3">
      <c r="A21" s="52">
        <v>21010300</v>
      </c>
      <c r="B21" s="25" t="s">
        <v>53</v>
      </c>
      <c r="C21" s="68">
        <v>441</v>
      </c>
      <c r="D21" s="68">
        <v>441</v>
      </c>
      <c r="E21" s="68">
        <v>109.5</v>
      </c>
      <c r="F21" s="69">
        <v>49.7</v>
      </c>
      <c r="G21" s="70">
        <f t="shared" ref="G21:G22" si="10">SUM(F21-E21)</f>
        <v>-59.8</v>
      </c>
      <c r="H21" s="71">
        <f t="shared" ref="H21:H37" si="11">SUM(F21/E21)</f>
        <v>0.45388127853881283</v>
      </c>
      <c r="I21" s="149">
        <v>62.921999999999997</v>
      </c>
      <c r="J21" s="72">
        <f t="shared" ref="J21:J41" si="12">SUM(F21-I21)</f>
        <v>-13.221999999999994</v>
      </c>
      <c r="K21" s="88">
        <f t="shared" si="3"/>
        <v>0.78986681923651514</v>
      </c>
    </row>
    <row r="22" spans="1:11" ht="20.25" x14ac:dyDescent="0.25">
      <c r="A22" s="52">
        <v>21050000</v>
      </c>
      <c r="B22" s="26" t="s">
        <v>34</v>
      </c>
      <c r="C22" s="68">
        <v>0</v>
      </c>
      <c r="D22" s="68">
        <v>0</v>
      </c>
      <c r="E22" s="68"/>
      <c r="F22" s="69"/>
      <c r="G22" s="70">
        <f t="shared" si="10"/>
        <v>0</v>
      </c>
      <c r="H22" s="71" t="e">
        <f t="shared" si="11"/>
        <v>#DIV/0!</v>
      </c>
      <c r="I22" s="69"/>
      <c r="J22" s="72">
        <f t="shared" si="12"/>
        <v>0</v>
      </c>
      <c r="K22" s="88" t="e">
        <f t="shared" si="3"/>
        <v>#DIV/0!</v>
      </c>
    </row>
    <row r="23" spans="1:11" ht="60" customHeight="1" x14ac:dyDescent="0.25">
      <c r="A23" s="54">
        <v>21080900</v>
      </c>
      <c r="B23" s="34" t="s">
        <v>76</v>
      </c>
      <c r="C23" s="68">
        <v>0</v>
      </c>
      <c r="D23" s="68">
        <v>0</v>
      </c>
      <c r="E23" s="68"/>
      <c r="F23" s="69">
        <v>0.12</v>
      </c>
      <c r="G23" s="70">
        <f t="shared" ref="G23:G37" si="13">SUM(F23-E23)</f>
        <v>0.12</v>
      </c>
      <c r="H23" s="71" t="e">
        <f t="shared" si="11"/>
        <v>#DIV/0!</v>
      </c>
      <c r="I23" s="69"/>
      <c r="J23" s="72">
        <f t="shared" si="12"/>
        <v>0.12</v>
      </c>
      <c r="K23" s="88" t="e">
        <f t="shared" si="3"/>
        <v>#DIV/0!</v>
      </c>
    </row>
    <row r="24" spans="1:11" ht="20.25" x14ac:dyDescent="0.3">
      <c r="A24" s="51">
        <v>21081100</v>
      </c>
      <c r="B24" s="27" t="s">
        <v>16</v>
      </c>
      <c r="C24" s="68">
        <v>50</v>
      </c>
      <c r="D24" s="68">
        <v>50</v>
      </c>
      <c r="E24" s="68">
        <v>16.600000000000001</v>
      </c>
      <c r="F24" s="69">
        <v>20.91</v>
      </c>
      <c r="G24" s="70">
        <f t="shared" si="13"/>
        <v>4.3099999999999987</v>
      </c>
      <c r="H24" s="71">
        <f t="shared" si="11"/>
        <v>1.2596385542168673</v>
      </c>
      <c r="I24" s="149">
        <v>7.5140000000000002</v>
      </c>
      <c r="J24" s="72">
        <f t="shared" si="12"/>
        <v>13.396000000000001</v>
      </c>
      <c r="K24" s="88">
        <f t="shared" si="3"/>
        <v>2.7828054298642533</v>
      </c>
    </row>
    <row r="25" spans="1:11" ht="39" customHeight="1" x14ac:dyDescent="0.25">
      <c r="A25" s="51">
        <v>21081500</v>
      </c>
      <c r="B25" s="28" t="s">
        <v>32</v>
      </c>
      <c r="C25" s="68">
        <v>0</v>
      </c>
      <c r="D25" s="68">
        <v>0</v>
      </c>
      <c r="E25" s="68"/>
      <c r="F25" s="69">
        <v>52</v>
      </c>
      <c r="G25" s="70">
        <f t="shared" si="13"/>
        <v>52</v>
      </c>
      <c r="H25" s="71" t="e">
        <f t="shared" si="11"/>
        <v>#DIV/0!</v>
      </c>
      <c r="I25" s="69"/>
      <c r="J25" s="72">
        <f t="shared" si="12"/>
        <v>52</v>
      </c>
      <c r="K25" s="88" t="e">
        <f t="shared" si="3"/>
        <v>#DIV/0!</v>
      </c>
    </row>
    <row r="26" spans="1:11" ht="39" customHeight="1" x14ac:dyDescent="0.3">
      <c r="A26" s="51">
        <v>21081700</v>
      </c>
      <c r="B26" s="63" t="s">
        <v>92</v>
      </c>
      <c r="C26" s="68">
        <v>5.6</v>
      </c>
      <c r="D26" s="68">
        <v>5.6</v>
      </c>
      <c r="E26" s="68">
        <v>1.8</v>
      </c>
      <c r="F26" s="69">
        <v>1.1120000000000001</v>
      </c>
      <c r="G26" s="70"/>
      <c r="H26" s="71"/>
      <c r="I26" s="149">
        <v>7.4580000000000002</v>
      </c>
      <c r="J26" s="72"/>
      <c r="K26" s="88"/>
    </row>
    <row r="27" spans="1:11" ht="63.75" customHeight="1" x14ac:dyDescent="0.3">
      <c r="A27" s="51">
        <v>21082400</v>
      </c>
      <c r="B27" s="28" t="s">
        <v>72</v>
      </c>
      <c r="C27" s="68"/>
      <c r="D27" s="68"/>
      <c r="E27" s="68"/>
      <c r="F27" s="69">
        <v>1.5</v>
      </c>
      <c r="G27" s="70">
        <f t="shared" si="13"/>
        <v>1.5</v>
      </c>
      <c r="H27" s="71" t="e">
        <f t="shared" si="11"/>
        <v>#DIV/0!</v>
      </c>
      <c r="I27" s="149"/>
      <c r="J27" s="72">
        <f t="shared" si="12"/>
        <v>1.5</v>
      </c>
      <c r="K27" s="88" t="e">
        <f t="shared" si="3"/>
        <v>#DIV/0!</v>
      </c>
    </row>
    <row r="28" spans="1:11" ht="61.5" customHeight="1" x14ac:dyDescent="0.3">
      <c r="A28" s="54">
        <v>22010200</v>
      </c>
      <c r="B28" s="34" t="s">
        <v>77</v>
      </c>
      <c r="C28" s="68">
        <v>50</v>
      </c>
      <c r="D28" s="68">
        <v>50</v>
      </c>
      <c r="E28" s="68">
        <v>16.600000000000001</v>
      </c>
      <c r="F28" s="69"/>
      <c r="G28" s="70">
        <f t="shared" si="13"/>
        <v>-16.600000000000001</v>
      </c>
      <c r="H28" s="71">
        <f t="shared" si="11"/>
        <v>0</v>
      </c>
      <c r="I28" s="149">
        <v>23.597999999999999</v>
      </c>
      <c r="J28" s="72">
        <f t="shared" si="12"/>
        <v>-23.597999999999999</v>
      </c>
      <c r="K28" s="88">
        <f t="shared" si="3"/>
        <v>0</v>
      </c>
    </row>
    <row r="29" spans="1:11" ht="40.15" customHeight="1" x14ac:dyDescent="0.25">
      <c r="A29" s="51">
        <v>22010300</v>
      </c>
      <c r="B29" s="28" t="s">
        <v>33</v>
      </c>
      <c r="C29" s="68"/>
      <c r="D29" s="68"/>
      <c r="E29" s="68"/>
      <c r="F29" s="69">
        <v>27.9</v>
      </c>
      <c r="G29" s="70">
        <f t="shared" si="13"/>
        <v>27.9</v>
      </c>
      <c r="H29" s="71" t="e">
        <f t="shared" si="11"/>
        <v>#DIV/0!</v>
      </c>
      <c r="I29" s="69"/>
      <c r="J29" s="72">
        <f t="shared" si="12"/>
        <v>27.9</v>
      </c>
      <c r="K29" s="88" t="e">
        <f t="shared" si="3"/>
        <v>#DIV/0!</v>
      </c>
    </row>
    <row r="30" spans="1:11" ht="27" customHeight="1" x14ac:dyDescent="0.3">
      <c r="A30" s="51">
        <v>22012500</v>
      </c>
      <c r="B30" s="29" t="s">
        <v>54</v>
      </c>
      <c r="C30" s="68">
        <v>1400</v>
      </c>
      <c r="D30" s="68">
        <v>1400</v>
      </c>
      <c r="E30" s="68">
        <v>466.6</v>
      </c>
      <c r="F30" s="69">
        <v>421.1</v>
      </c>
      <c r="G30" s="70">
        <f t="shared" si="13"/>
        <v>-45.5</v>
      </c>
      <c r="H30" s="71">
        <f t="shared" si="11"/>
        <v>0.90248606943849119</v>
      </c>
      <c r="I30" s="149">
        <v>485.71499999999997</v>
      </c>
      <c r="J30" s="72">
        <f t="shared" si="12"/>
        <v>-64.614999999999952</v>
      </c>
      <c r="K30" s="88">
        <f t="shared" si="3"/>
        <v>0.86696931328042171</v>
      </c>
    </row>
    <row r="31" spans="1:11" ht="39.75" customHeight="1" x14ac:dyDescent="0.3">
      <c r="A31" s="51">
        <v>22012600</v>
      </c>
      <c r="B31" s="30" t="s">
        <v>30</v>
      </c>
      <c r="C31" s="68">
        <v>200</v>
      </c>
      <c r="D31" s="68">
        <v>200</v>
      </c>
      <c r="E31" s="68">
        <v>66.7</v>
      </c>
      <c r="F31" s="69">
        <v>77.900000000000006</v>
      </c>
      <c r="G31" s="70">
        <f t="shared" si="13"/>
        <v>11.200000000000003</v>
      </c>
      <c r="H31" s="71">
        <f t="shared" si="11"/>
        <v>1.1679160419790104</v>
      </c>
      <c r="I31" s="149">
        <v>101.51600000000001</v>
      </c>
      <c r="J31" s="72">
        <f t="shared" si="12"/>
        <v>-23.616</v>
      </c>
      <c r="K31" s="88">
        <f t="shared" si="3"/>
        <v>0.76736672051696286</v>
      </c>
    </row>
    <row r="32" spans="1:11" ht="61.5" customHeight="1" x14ac:dyDescent="0.3">
      <c r="A32" s="54">
        <v>22012900</v>
      </c>
      <c r="B32" s="34" t="s">
        <v>78</v>
      </c>
      <c r="C32" s="68">
        <v>7</v>
      </c>
      <c r="D32" s="68">
        <v>7</v>
      </c>
      <c r="E32" s="68">
        <v>3.5</v>
      </c>
      <c r="F32" s="69"/>
      <c r="G32" s="70">
        <f t="shared" si="13"/>
        <v>-3.5</v>
      </c>
      <c r="H32" s="71">
        <f t="shared" si="11"/>
        <v>0</v>
      </c>
      <c r="I32" s="149"/>
      <c r="J32" s="72">
        <f t="shared" si="12"/>
        <v>0</v>
      </c>
      <c r="K32" s="88" t="e">
        <f t="shared" si="3"/>
        <v>#DIV/0!</v>
      </c>
    </row>
    <row r="33" spans="1:11" ht="40.9" customHeight="1" x14ac:dyDescent="0.3">
      <c r="A33" s="51">
        <v>22080400</v>
      </c>
      <c r="B33" s="31" t="s">
        <v>55</v>
      </c>
      <c r="C33" s="68">
        <v>2063.6</v>
      </c>
      <c r="D33" s="68">
        <v>2063.6</v>
      </c>
      <c r="E33" s="68">
        <v>686.4</v>
      </c>
      <c r="F33" s="69">
        <v>793.5</v>
      </c>
      <c r="G33" s="70">
        <f t="shared" si="13"/>
        <v>107.10000000000002</v>
      </c>
      <c r="H33" s="71">
        <f t="shared" si="11"/>
        <v>1.1560314685314685</v>
      </c>
      <c r="I33" s="149">
        <v>539.79899999999998</v>
      </c>
      <c r="J33" s="72">
        <f t="shared" si="12"/>
        <v>253.70100000000002</v>
      </c>
      <c r="K33" s="88">
        <f t="shared" si="3"/>
        <v>1.4699916079874176</v>
      </c>
    </row>
    <row r="34" spans="1:11" ht="21" customHeight="1" x14ac:dyDescent="0.3">
      <c r="A34" s="51">
        <v>22090000</v>
      </c>
      <c r="B34" s="27" t="s">
        <v>17</v>
      </c>
      <c r="C34" s="68">
        <v>255.2</v>
      </c>
      <c r="D34" s="68">
        <v>255.2</v>
      </c>
      <c r="E34" s="68">
        <v>84.9</v>
      </c>
      <c r="F34" s="69">
        <v>201.5</v>
      </c>
      <c r="G34" s="70">
        <f t="shared" si="13"/>
        <v>116.6</v>
      </c>
      <c r="H34" s="71">
        <f t="shared" si="11"/>
        <v>2.3733804475853946</v>
      </c>
      <c r="I34" s="149">
        <v>145.81200000000001</v>
      </c>
      <c r="J34" s="72">
        <f t="shared" si="12"/>
        <v>55.687999999999988</v>
      </c>
      <c r="K34" s="88">
        <f t="shared" si="3"/>
        <v>1.381916440347845</v>
      </c>
    </row>
    <row r="35" spans="1:11" ht="24" customHeight="1" x14ac:dyDescent="0.3">
      <c r="A35" s="51">
        <v>24060300</v>
      </c>
      <c r="B35" s="32" t="s">
        <v>15</v>
      </c>
      <c r="C35" s="68">
        <v>12</v>
      </c>
      <c r="D35" s="68">
        <v>12</v>
      </c>
      <c r="E35" s="68">
        <v>4</v>
      </c>
      <c r="F35" s="69">
        <v>89.2</v>
      </c>
      <c r="G35" s="70">
        <f t="shared" si="13"/>
        <v>85.2</v>
      </c>
      <c r="H35" s="71">
        <f t="shared" si="11"/>
        <v>22.3</v>
      </c>
      <c r="I35" s="149">
        <v>25.242999999999999</v>
      </c>
      <c r="J35" s="72">
        <f t="shared" si="12"/>
        <v>63.957000000000008</v>
      </c>
      <c r="K35" s="88">
        <f t="shared" si="3"/>
        <v>3.5336528938715688</v>
      </c>
    </row>
    <row r="36" spans="1:11" ht="20.25" hidden="1" x14ac:dyDescent="0.3">
      <c r="A36" s="51">
        <v>240606</v>
      </c>
      <c r="B36" s="32" t="s">
        <v>68</v>
      </c>
      <c r="C36" s="89"/>
      <c r="D36" s="89"/>
      <c r="E36" s="89"/>
      <c r="F36" s="85"/>
      <c r="G36" s="70">
        <f t="shared" si="13"/>
        <v>0</v>
      </c>
      <c r="H36" s="71" t="e">
        <f t="shared" si="11"/>
        <v>#DIV/0!</v>
      </c>
      <c r="I36" s="150"/>
      <c r="J36" s="72">
        <f t="shared" si="12"/>
        <v>0</v>
      </c>
      <c r="K36" s="88" t="e">
        <f t="shared" si="3"/>
        <v>#DIV/0!</v>
      </c>
    </row>
    <row r="37" spans="1:11" ht="79.150000000000006" customHeight="1" x14ac:dyDescent="0.3">
      <c r="A37" s="51">
        <v>24062200</v>
      </c>
      <c r="B37" s="33" t="s">
        <v>40</v>
      </c>
      <c r="C37" s="68">
        <v>0</v>
      </c>
      <c r="D37" s="68">
        <v>0</v>
      </c>
      <c r="E37" s="68"/>
      <c r="F37" s="69">
        <v>1026.2</v>
      </c>
      <c r="G37" s="70">
        <f t="shared" si="13"/>
        <v>1026.2</v>
      </c>
      <c r="H37" s="71" t="e">
        <f t="shared" si="11"/>
        <v>#DIV/0!</v>
      </c>
      <c r="I37" s="149">
        <v>289.96300000000002</v>
      </c>
      <c r="J37" s="72">
        <f t="shared" si="12"/>
        <v>736.23700000000008</v>
      </c>
      <c r="K37" s="88">
        <f t="shared" si="3"/>
        <v>3.5390722264564789</v>
      </c>
    </row>
    <row r="38" spans="1:11" ht="20.25" x14ac:dyDescent="0.25">
      <c r="A38" s="50">
        <v>30000000</v>
      </c>
      <c r="B38" s="86" t="s">
        <v>18</v>
      </c>
      <c r="C38" s="90"/>
      <c r="D38" s="90"/>
      <c r="E38" s="91">
        <f>SUM(E40)</f>
        <v>0</v>
      </c>
      <c r="F38" s="91">
        <f>SUM(F40,F39)</f>
        <v>0</v>
      </c>
      <c r="G38" s="92">
        <f>SUM(F38-E38)</f>
        <v>0</v>
      </c>
      <c r="H38" s="66" t="e">
        <f>SUM(F38/E38)</f>
        <v>#DIV/0!</v>
      </c>
      <c r="I38" s="91">
        <f>SUM(I40,I39)</f>
        <v>0</v>
      </c>
      <c r="J38" s="87">
        <f>SUM(F38-I38)</f>
        <v>0</v>
      </c>
      <c r="K38" s="66" t="e">
        <f>SUM(F38/I38)*100%</f>
        <v>#DIV/0!</v>
      </c>
    </row>
    <row r="39" spans="1:11" ht="1.9" hidden="1" customHeight="1" x14ac:dyDescent="0.25">
      <c r="A39" s="51">
        <v>310102</v>
      </c>
      <c r="B39" s="32" t="s">
        <v>19</v>
      </c>
      <c r="C39" s="84"/>
      <c r="D39" s="84"/>
      <c r="E39" s="84"/>
      <c r="F39" s="85"/>
      <c r="G39" s="70">
        <v>0</v>
      </c>
      <c r="H39" s="71"/>
      <c r="I39" s="93"/>
      <c r="J39" s="72">
        <f t="shared" si="12"/>
        <v>0</v>
      </c>
      <c r="K39" s="88"/>
    </row>
    <row r="40" spans="1:11" ht="39.75" customHeight="1" x14ac:dyDescent="0.25">
      <c r="A40" s="54">
        <v>31010200</v>
      </c>
      <c r="B40" s="34" t="s">
        <v>79</v>
      </c>
      <c r="C40" s="68">
        <v>0</v>
      </c>
      <c r="D40" s="68">
        <v>0</v>
      </c>
      <c r="E40" s="68"/>
      <c r="F40" s="69"/>
      <c r="G40" s="70">
        <f t="shared" ref="G40" si="14">SUM(F40-E40)</f>
        <v>0</v>
      </c>
      <c r="H40" s="71" t="e">
        <f t="shared" ref="H40" si="15">SUM(F40/E40)</f>
        <v>#DIV/0!</v>
      </c>
      <c r="I40" s="69"/>
      <c r="J40" s="72">
        <f t="shared" si="12"/>
        <v>0</v>
      </c>
      <c r="K40" s="88" t="e">
        <f t="shared" ref="K40" si="16">SUM(F40/I40)*100%</f>
        <v>#DIV/0!</v>
      </c>
    </row>
    <row r="41" spans="1:11" ht="25.9" customHeight="1" x14ac:dyDescent="0.25">
      <c r="A41" s="55"/>
      <c r="B41" s="94" t="s">
        <v>20</v>
      </c>
      <c r="C41" s="95">
        <f>SUM(C8,C20,C38)</f>
        <v>642301.30000000005</v>
      </c>
      <c r="D41" s="95">
        <f>SUM(D8,D20,D38)</f>
        <v>647301.30000000005</v>
      </c>
      <c r="E41" s="95">
        <f>SUM(E8,E20,E38)</f>
        <v>234829.2</v>
      </c>
      <c r="F41" s="95">
        <f>SUM(F8,F20,F38)</f>
        <v>299955.88699999999</v>
      </c>
      <c r="G41" s="95">
        <f t="shared" ref="G41:G67" si="17">SUM(F41-E41)</f>
        <v>65126.686999999976</v>
      </c>
      <c r="H41" s="96">
        <f>SUM(F41/E41)</f>
        <v>1.2773364087600689</v>
      </c>
      <c r="I41" s="95">
        <f>SUM(I8,I20,I38)</f>
        <v>202568.93099999998</v>
      </c>
      <c r="J41" s="95">
        <f t="shared" si="12"/>
        <v>97386.956000000006</v>
      </c>
      <c r="K41" s="96">
        <f t="shared" ref="K41:K61" si="18">SUM(F41/I41)*100%</f>
        <v>1.480759588942097</v>
      </c>
    </row>
    <row r="42" spans="1:11" ht="20.25" x14ac:dyDescent="0.25">
      <c r="A42" s="56">
        <v>40000000</v>
      </c>
      <c r="B42" s="97" t="s">
        <v>21</v>
      </c>
      <c r="C42" s="98">
        <f>SUM(C43,C58,C56)</f>
        <v>61698.21</v>
      </c>
      <c r="D42" s="98">
        <f>SUM(D43,D58,D56)</f>
        <v>68479.745999999999</v>
      </c>
      <c r="E42" s="98">
        <f>SUM(E43,E58,E56)</f>
        <v>31492.6</v>
      </c>
      <c r="F42" s="98">
        <f>SUM(F43,F58,F56)</f>
        <v>31501.399999999998</v>
      </c>
      <c r="G42" s="79">
        <f t="shared" si="17"/>
        <v>8.7999999999992724</v>
      </c>
      <c r="H42" s="80">
        <f t="shared" ref="H42:H67" si="19">SUM(F42/E42)</f>
        <v>1.000279430723408</v>
      </c>
      <c r="I42" s="81">
        <f>SUM(I43,I58,I56)</f>
        <v>26525.497000000003</v>
      </c>
      <c r="J42" s="98">
        <f>SUM(J43,J58,J56)</f>
        <v>4975.9029999999993</v>
      </c>
      <c r="K42" s="80">
        <f t="shared" si="18"/>
        <v>1.1875894351762757</v>
      </c>
    </row>
    <row r="43" spans="1:11" ht="20.25" x14ac:dyDescent="0.25">
      <c r="A43" s="56">
        <v>41030000</v>
      </c>
      <c r="B43" s="97" t="s">
        <v>42</v>
      </c>
      <c r="C43" s="98">
        <f>SUM(C44:C55)</f>
        <v>59663.5</v>
      </c>
      <c r="D43" s="98">
        <f t="shared" ref="D43:E43" si="20">SUM(D44:D55)</f>
        <v>65953.600000000006</v>
      </c>
      <c r="E43" s="98">
        <f t="shared" si="20"/>
        <v>30432</v>
      </c>
      <c r="F43" s="99">
        <f>SUM(F44:F55)</f>
        <v>30432</v>
      </c>
      <c r="G43" s="79">
        <f t="shared" si="17"/>
        <v>0</v>
      </c>
      <c r="H43" s="80">
        <f t="shared" si="19"/>
        <v>1</v>
      </c>
      <c r="I43" s="99">
        <f>SUM(I44:I55)</f>
        <v>25568</v>
      </c>
      <c r="J43" s="82">
        <f t="shared" ref="J43:J62" si="21">SUM(F43-I43)</f>
        <v>4864</v>
      </c>
      <c r="K43" s="80">
        <f t="shared" si="18"/>
        <v>1.1902377972465581</v>
      </c>
    </row>
    <row r="44" spans="1:11" ht="35.25" hidden="1" customHeight="1" x14ac:dyDescent="0.25">
      <c r="A44" s="51">
        <v>410304</v>
      </c>
      <c r="B44" s="100" t="s">
        <v>60</v>
      </c>
      <c r="C44" s="98"/>
      <c r="D44" s="98"/>
      <c r="E44" s="98"/>
      <c r="F44" s="101"/>
      <c r="G44" s="70"/>
      <c r="H44" s="71"/>
      <c r="I44" s="93"/>
      <c r="J44" s="72">
        <f t="shared" si="21"/>
        <v>0</v>
      </c>
      <c r="K44" s="80"/>
    </row>
    <row r="45" spans="1:11" ht="33" hidden="1" customHeight="1" x14ac:dyDescent="0.25">
      <c r="A45" s="51">
        <v>410332</v>
      </c>
      <c r="B45" s="100" t="s">
        <v>58</v>
      </c>
      <c r="C45" s="98"/>
      <c r="D45" s="98"/>
      <c r="E45" s="98"/>
      <c r="F45" s="101"/>
      <c r="G45" s="70"/>
      <c r="H45" s="71"/>
      <c r="I45" s="93"/>
      <c r="J45" s="72">
        <f t="shared" si="21"/>
        <v>0</v>
      </c>
      <c r="K45" s="80"/>
    </row>
    <row r="46" spans="1:11" ht="38.25" customHeight="1" x14ac:dyDescent="0.25">
      <c r="A46" s="46">
        <v>41032300</v>
      </c>
      <c r="B46" s="102" t="s">
        <v>84</v>
      </c>
      <c r="C46" s="98"/>
      <c r="D46" s="98"/>
      <c r="E46" s="103"/>
      <c r="F46" s="101"/>
      <c r="G46" s="70"/>
      <c r="H46" s="71"/>
      <c r="I46" s="93"/>
      <c r="J46" s="72"/>
      <c r="K46" s="80"/>
    </row>
    <row r="47" spans="1:11" ht="42" customHeight="1" x14ac:dyDescent="0.25">
      <c r="A47" s="54">
        <v>41032700</v>
      </c>
      <c r="B47" s="34" t="s">
        <v>80</v>
      </c>
      <c r="C47" s="68">
        <v>0</v>
      </c>
      <c r="D47" s="68">
        <v>0</v>
      </c>
      <c r="E47" s="68"/>
      <c r="F47" s="69"/>
      <c r="G47" s="70">
        <f t="shared" ref="G47" si="22">SUM(F47-E47)</f>
        <v>0</v>
      </c>
      <c r="H47" s="71" t="e">
        <f t="shared" ref="H47:H48" si="23">SUM(F47/E47)</f>
        <v>#DIV/0!</v>
      </c>
      <c r="I47" s="93"/>
      <c r="J47" s="72"/>
      <c r="K47" s="80"/>
    </row>
    <row r="48" spans="1:11" ht="20.25" x14ac:dyDescent="0.3">
      <c r="A48" s="51">
        <v>41033900</v>
      </c>
      <c r="B48" s="35" t="s">
        <v>22</v>
      </c>
      <c r="C48" s="68">
        <v>59663.5</v>
      </c>
      <c r="D48" s="68">
        <v>59663.5</v>
      </c>
      <c r="E48" s="68">
        <v>27302</v>
      </c>
      <c r="F48" s="69">
        <v>27302</v>
      </c>
      <c r="G48" s="79"/>
      <c r="H48" s="71">
        <f t="shared" si="23"/>
        <v>1</v>
      </c>
      <c r="I48" s="149">
        <v>25568</v>
      </c>
      <c r="J48" s="72">
        <f t="shared" si="21"/>
        <v>1734</v>
      </c>
      <c r="K48" s="104">
        <f t="shared" si="18"/>
        <v>1.0678191489361701</v>
      </c>
    </row>
    <row r="49" spans="1:11" ht="40.5" x14ac:dyDescent="0.25">
      <c r="A49" s="51">
        <v>41034500</v>
      </c>
      <c r="B49" s="26" t="s">
        <v>52</v>
      </c>
      <c r="C49" s="68">
        <v>0</v>
      </c>
      <c r="D49" s="68">
        <v>0</v>
      </c>
      <c r="E49" s="68"/>
      <c r="F49" s="69"/>
      <c r="G49" s="70">
        <f t="shared" ref="G49" si="24">SUM(F49-E49)</f>
        <v>0</v>
      </c>
      <c r="H49" s="71" t="e">
        <f t="shared" ref="H49" si="25">SUM(F49/E49)</f>
        <v>#DIV/0!</v>
      </c>
      <c r="I49" s="93"/>
      <c r="J49" s="72">
        <f t="shared" si="21"/>
        <v>0</v>
      </c>
      <c r="K49" s="104" t="e">
        <f t="shared" si="18"/>
        <v>#DIV/0!</v>
      </c>
    </row>
    <row r="50" spans="1:11" ht="43.5" hidden="1" customHeight="1" x14ac:dyDescent="0.25">
      <c r="A50" s="51">
        <v>410351</v>
      </c>
      <c r="B50" s="35" t="s">
        <v>47</v>
      </c>
      <c r="C50" s="84"/>
      <c r="D50" s="84"/>
      <c r="E50" s="84"/>
      <c r="F50" s="85"/>
      <c r="G50" s="70">
        <f t="shared" si="17"/>
        <v>0</v>
      </c>
      <c r="H50" s="71" t="e">
        <f t="shared" si="19"/>
        <v>#DIV/0!</v>
      </c>
      <c r="I50" s="93"/>
      <c r="J50" s="72">
        <f t="shared" si="21"/>
        <v>0</v>
      </c>
      <c r="K50" s="104" t="e">
        <f t="shared" si="18"/>
        <v>#DIV/0!</v>
      </c>
    </row>
    <row r="51" spans="1:11" ht="39" customHeight="1" x14ac:dyDescent="0.25">
      <c r="A51" s="52">
        <v>41035200</v>
      </c>
      <c r="B51" s="35" t="s">
        <v>71</v>
      </c>
      <c r="C51" s="84"/>
      <c r="D51" s="84"/>
      <c r="E51" s="84"/>
      <c r="F51" s="85"/>
      <c r="G51" s="70">
        <f t="shared" ref="G51" si="26">SUM(F51-E51)</f>
        <v>0</v>
      </c>
      <c r="H51" s="71" t="e">
        <f t="shared" ref="H51" si="27">SUM(F51/E51)</f>
        <v>#DIV/0!</v>
      </c>
      <c r="I51" s="93"/>
      <c r="J51" s="72">
        <f t="shared" ref="J51" si="28">SUM(F51-I51)</f>
        <v>0</v>
      </c>
      <c r="K51" s="104" t="e">
        <f t="shared" ref="K51" si="29">SUM(F51/I51)*100%</f>
        <v>#DIV/0!</v>
      </c>
    </row>
    <row r="52" spans="1:11" ht="39" customHeight="1" x14ac:dyDescent="0.25">
      <c r="A52" s="52">
        <v>41035100</v>
      </c>
      <c r="B52" s="35" t="s">
        <v>74</v>
      </c>
      <c r="C52" s="84"/>
      <c r="D52" s="84"/>
      <c r="E52" s="84"/>
      <c r="F52" s="85"/>
      <c r="G52" s="70"/>
      <c r="H52" s="71"/>
      <c r="I52" s="93"/>
      <c r="J52" s="72"/>
      <c r="K52" s="104"/>
    </row>
    <row r="53" spans="1:11" ht="39" customHeight="1" x14ac:dyDescent="0.25">
      <c r="A53" s="46">
        <v>41035400</v>
      </c>
      <c r="B53" s="48" t="s">
        <v>93</v>
      </c>
      <c r="C53" s="84"/>
      <c r="D53" s="84">
        <v>606.5</v>
      </c>
      <c r="E53" s="84">
        <v>242.4</v>
      </c>
      <c r="F53" s="85">
        <v>242.4</v>
      </c>
      <c r="G53" s="70"/>
      <c r="H53" s="71"/>
      <c r="I53" s="93"/>
      <c r="J53" s="72"/>
      <c r="K53" s="104"/>
    </row>
    <row r="54" spans="1:11" ht="39" customHeight="1" x14ac:dyDescent="0.25">
      <c r="A54" s="46">
        <v>41036000</v>
      </c>
      <c r="B54" s="48" t="s">
        <v>94</v>
      </c>
      <c r="C54" s="84"/>
      <c r="D54" s="84">
        <v>1352.5</v>
      </c>
      <c r="E54" s="84"/>
      <c r="F54" s="85"/>
      <c r="G54" s="70"/>
      <c r="H54" s="71"/>
      <c r="I54" s="93"/>
      <c r="J54" s="72"/>
      <c r="K54" s="104"/>
    </row>
    <row r="55" spans="1:11" ht="39" customHeight="1" x14ac:dyDescent="0.25">
      <c r="A55" s="46">
        <v>41036300</v>
      </c>
      <c r="B55" s="48" t="s">
        <v>95</v>
      </c>
      <c r="C55" s="84"/>
      <c r="D55" s="84">
        <v>4331.1000000000004</v>
      </c>
      <c r="E55" s="84">
        <v>2887.6</v>
      </c>
      <c r="F55" s="85">
        <v>2887.6</v>
      </c>
      <c r="G55" s="70"/>
      <c r="H55" s="71"/>
      <c r="I55" s="93"/>
      <c r="J55" s="72"/>
      <c r="K55" s="104"/>
    </row>
    <row r="56" spans="1:11" ht="21" x14ac:dyDescent="0.25">
      <c r="A56" s="56">
        <v>41040000</v>
      </c>
      <c r="B56" s="105" t="s">
        <v>64</v>
      </c>
      <c r="C56" s="106">
        <f>SUM(C57)</f>
        <v>646.9</v>
      </c>
      <c r="D56" s="106">
        <f>SUM(D57)</f>
        <v>646.9</v>
      </c>
      <c r="E56" s="106">
        <f>SUM(E57)</f>
        <v>215.6</v>
      </c>
      <c r="F56" s="107">
        <f t="shared" ref="F56" si="30">SUM(F57)</f>
        <v>215.6</v>
      </c>
      <c r="G56" s="79">
        <f t="shared" ref="G56" si="31">SUM(F56-E56)</f>
        <v>0</v>
      </c>
      <c r="H56" s="80">
        <f t="shared" ref="H56:H57" si="32">SUM(F56/E56)</f>
        <v>1</v>
      </c>
      <c r="I56" s="107">
        <f t="shared" ref="I56" si="33">SUM(I57)</f>
        <v>249.66800000000001</v>
      </c>
      <c r="J56" s="82">
        <f t="shared" ref="J56:J57" si="34">SUM(F56-I56)</f>
        <v>-34.068000000000012</v>
      </c>
      <c r="K56" s="80">
        <f t="shared" si="18"/>
        <v>0.86354679013730229</v>
      </c>
    </row>
    <row r="57" spans="1:11" ht="59.25" customHeight="1" x14ac:dyDescent="0.3">
      <c r="A57" s="57">
        <v>41040200</v>
      </c>
      <c r="B57" s="35" t="s">
        <v>63</v>
      </c>
      <c r="C57" s="68">
        <v>646.9</v>
      </c>
      <c r="D57" s="68">
        <v>646.9</v>
      </c>
      <c r="E57" s="68">
        <v>215.6</v>
      </c>
      <c r="F57" s="69">
        <v>215.6</v>
      </c>
      <c r="G57" s="70">
        <f>SUM(F57-E57)</f>
        <v>0</v>
      </c>
      <c r="H57" s="71">
        <f t="shared" si="32"/>
        <v>1</v>
      </c>
      <c r="I57" s="149">
        <v>249.66800000000001</v>
      </c>
      <c r="J57" s="72">
        <f t="shared" si="34"/>
        <v>-34.068000000000012</v>
      </c>
      <c r="K57" s="104">
        <f t="shared" si="18"/>
        <v>0.86354679013730229</v>
      </c>
    </row>
    <row r="58" spans="1:11" ht="26.25" customHeight="1" x14ac:dyDescent="0.25">
      <c r="A58" s="56">
        <v>41050000</v>
      </c>
      <c r="B58" s="97" t="s">
        <v>43</v>
      </c>
      <c r="C58" s="98">
        <f>SUM(C59:C77)</f>
        <v>1387.81</v>
      </c>
      <c r="D58" s="98">
        <f t="shared" ref="D58:E58" si="35">SUM(D59:D77)</f>
        <v>1879.2459999999999</v>
      </c>
      <c r="E58" s="98">
        <f t="shared" si="35"/>
        <v>845</v>
      </c>
      <c r="F58" s="99">
        <f>SUM(F59:F77)</f>
        <v>853.8</v>
      </c>
      <c r="G58" s="98">
        <f>SUM(G59:G76)</f>
        <v>8.8000000000000007</v>
      </c>
      <c r="H58" s="80">
        <f t="shared" si="19"/>
        <v>1.0104142011834318</v>
      </c>
      <c r="I58" s="81">
        <f>SUM(I59:I77)</f>
        <v>707.82899999999995</v>
      </c>
      <c r="J58" s="82">
        <f t="shared" si="21"/>
        <v>145.971</v>
      </c>
      <c r="K58" s="108">
        <f t="shared" si="18"/>
        <v>1.2062235370407259</v>
      </c>
    </row>
    <row r="59" spans="1:11" ht="26.25" hidden="1" customHeight="1" x14ac:dyDescent="0.25">
      <c r="A59" s="51">
        <v>410501</v>
      </c>
      <c r="B59" s="109" t="s">
        <v>44</v>
      </c>
      <c r="C59" s="110"/>
      <c r="D59" s="110"/>
      <c r="E59" s="110"/>
      <c r="F59" s="101"/>
      <c r="G59" s="70"/>
      <c r="H59" s="71"/>
      <c r="I59" s="93"/>
      <c r="J59" s="72">
        <f t="shared" si="21"/>
        <v>0</v>
      </c>
      <c r="K59" s="104" t="e">
        <f t="shared" si="18"/>
        <v>#DIV/0!</v>
      </c>
    </row>
    <row r="60" spans="1:11" ht="244.5" customHeight="1" x14ac:dyDescent="0.25">
      <c r="A60" s="62">
        <v>41050600</v>
      </c>
      <c r="B60" s="48" t="s">
        <v>87</v>
      </c>
      <c r="C60" s="84"/>
      <c r="D60" s="84"/>
      <c r="E60" s="84"/>
      <c r="F60" s="85"/>
      <c r="G60" s="70">
        <f>SUM(F60-E60)</f>
        <v>0</v>
      </c>
      <c r="H60" s="71" t="e">
        <f t="shared" ref="H60" si="36">SUM(F60/E60)</f>
        <v>#DIV/0!</v>
      </c>
      <c r="I60" s="93"/>
      <c r="J60" s="72">
        <f t="shared" ref="J60" si="37">SUM(F60-I60)</f>
        <v>0</v>
      </c>
      <c r="K60" s="104" t="e">
        <f t="shared" ref="K60" si="38">SUM(F60/I60)*100%</f>
        <v>#DIV/0!</v>
      </c>
    </row>
    <row r="61" spans="1:11" ht="58.5" customHeight="1" x14ac:dyDescent="0.25">
      <c r="A61" s="57">
        <v>41050800</v>
      </c>
      <c r="B61" s="45" t="s">
        <v>49</v>
      </c>
      <c r="C61" s="111"/>
      <c r="D61" s="111"/>
      <c r="E61" s="111"/>
      <c r="F61" s="85"/>
      <c r="G61" s="70">
        <f t="shared" si="17"/>
        <v>0</v>
      </c>
      <c r="H61" s="71"/>
      <c r="I61" s="93"/>
      <c r="J61" s="72">
        <f t="shared" si="21"/>
        <v>0</v>
      </c>
      <c r="K61" s="104" t="e">
        <f t="shared" si="18"/>
        <v>#DIV/0!</v>
      </c>
    </row>
    <row r="62" spans="1:11" ht="36" hidden="1" customHeight="1" x14ac:dyDescent="0.25">
      <c r="A62" s="57">
        <v>410508</v>
      </c>
      <c r="B62" s="36" t="s">
        <v>49</v>
      </c>
      <c r="C62" s="111"/>
      <c r="D62" s="111"/>
      <c r="E62" s="111"/>
      <c r="F62" s="85"/>
      <c r="G62" s="70"/>
      <c r="H62" s="71"/>
      <c r="I62" s="93"/>
      <c r="J62" s="72">
        <f t="shared" si="21"/>
        <v>0</v>
      </c>
      <c r="K62" s="104"/>
    </row>
    <row r="63" spans="1:11" ht="81.75" customHeight="1" x14ac:dyDescent="0.25">
      <c r="A63" s="57">
        <v>41050900</v>
      </c>
      <c r="B63" s="36" t="s">
        <v>62</v>
      </c>
      <c r="C63" s="68">
        <v>0</v>
      </c>
      <c r="D63" s="68">
        <v>0</v>
      </c>
      <c r="E63" s="112"/>
      <c r="F63" s="69"/>
      <c r="G63" s="70">
        <f>SUM(F63-E63)</f>
        <v>0</v>
      </c>
      <c r="H63" s="71" t="e">
        <f t="shared" ref="H63:H66" si="39">SUM(F63/E63)</f>
        <v>#DIV/0!</v>
      </c>
      <c r="I63" s="93"/>
      <c r="J63" s="72">
        <f t="shared" ref="J63:J76" si="40">SUM(F63-I63)</f>
        <v>0</v>
      </c>
      <c r="K63" s="88" t="e">
        <f t="shared" ref="K63:K77" si="41">SUM(F63/I63)*100%</f>
        <v>#DIV/0!</v>
      </c>
    </row>
    <row r="64" spans="1:11" ht="39" customHeight="1" x14ac:dyDescent="0.3">
      <c r="A64" s="57">
        <v>41051000</v>
      </c>
      <c r="B64" s="31" t="s">
        <v>57</v>
      </c>
      <c r="C64" s="68">
        <v>1144.8</v>
      </c>
      <c r="D64" s="68">
        <v>1144.8</v>
      </c>
      <c r="E64" s="68">
        <v>514.4</v>
      </c>
      <c r="F64" s="69">
        <v>514.4</v>
      </c>
      <c r="G64" s="70">
        <f t="shared" ref="G64:G66" si="42">SUM(F64-E64)</f>
        <v>0</v>
      </c>
      <c r="H64" s="71">
        <f t="shared" si="39"/>
        <v>1</v>
      </c>
      <c r="I64" s="149">
        <v>530.70000000000005</v>
      </c>
      <c r="J64" s="72">
        <f t="shared" si="40"/>
        <v>-16.300000000000068</v>
      </c>
      <c r="K64" s="88">
        <f t="shared" si="41"/>
        <v>0.96928584887883917</v>
      </c>
    </row>
    <row r="65" spans="1:11" ht="47.25" customHeight="1" x14ac:dyDescent="0.25">
      <c r="A65" s="57">
        <v>41051200</v>
      </c>
      <c r="B65" s="37" t="s">
        <v>48</v>
      </c>
      <c r="C65" s="68"/>
      <c r="D65" s="68"/>
      <c r="E65" s="68"/>
      <c r="F65" s="69"/>
      <c r="G65" s="70">
        <f t="shared" si="42"/>
        <v>0</v>
      </c>
      <c r="H65" s="71" t="e">
        <f t="shared" si="39"/>
        <v>#DIV/0!</v>
      </c>
      <c r="I65" s="69"/>
      <c r="J65" s="72">
        <f t="shared" si="40"/>
        <v>0</v>
      </c>
      <c r="K65" s="88" t="e">
        <f t="shared" si="41"/>
        <v>#DIV/0!</v>
      </c>
    </row>
    <row r="66" spans="1:11" ht="59.25" customHeight="1" x14ac:dyDescent="0.25">
      <c r="A66" s="57">
        <v>41051400</v>
      </c>
      <c r="B66" s="37" t="s">
        <v>51</v>
      </c>
      <c r="C66" s="68">
        <v>0</v>
      </c>
      <c r="D66" s="68">
        <v>0</v>
      </c>
      <c r="E66" s="68"/>
      <c r="F66" s="69"/>
      <c r="G66" s="70">
        <f t="shared" si="42"/>
        <v>0</v>
      </c>
      <c r="H66" s="71" t="e">
        <f t="shared" si="39"/>
        <v>#DIV/0!</v>
      </c>
      <c r="I66" s="69"/>
      <c r="J66" s="72">
        <f t="shared" si="40"/>
        <v>0</v>
      </c>
      <c r="K66" s="88" t="e">
        <f t="shared" si="41"/>
        <v>#DIV/0!</v>
      </c>
    </row>
    <row r="67" spans="1:11" ht="43.5" customHeight="1" x14ac:dyDescent="0.3">
      <c r="A67" s="57">
        <v>41051700</v>
      </c>
      <c r="B67" s="36" t="s">
        <v>65</v>
      </c>
      <c r="C67" s="68">
        <v>0</v>
      </c>
      <c r="D67" s="68">
        <v>0</v>
      </c>
      <c r="E67" s="68"/>
      <c r="F67" s="69"/>
      <c r="G67" s="70">
        <f t="shared" si="17"/>
        <v>0</v>
      </c>
      <c r="H67" s="71" t="e">
        <f t="shared" si="19"/>
        <v>#DIV/0!</v>
      </c>
      <c r="I67" s="149">
        <v>68.741</v>
      </c>
      <c r="J67" s="72">
        <f t="shared" si="40"/>
        <v>-68.741</v>
      </c>
      <c r="K67" s="88">
        <f t="shared" si="41"/>
        <v>0</v>
      </c>
    </row>
    <row r="68" spans="1:11" ht="33.75" hidden="1" customHeight="1" x14ac:dyDescent="0.25">
      <c r="A68" s="57">
        <v>410518</v>
      </c>
      <c r="B68" s="36" t="s">
        <v>67</v>
      </c>
      <c r="C68" s="111"/>
      <c r="D68" s="111"/>
      <c r="E68" s="111"/>
      <c r="F68" s="85"/>
      <c r="G68" s="70">
        <f t="shared" ref="G68:G76" si="43">SUM(F68-E68)</f>
        <v>0</v>
      </c>
      <c r="H68" s="71" t="e">
        <f t="shared" ref="H68:H76" si="44">SUM(F68/E68)</f>
        <v>#DIV/0!</v>
      </c>
      <c r="I68" s="85"/>
      <c r="J68" s="72">
        <f t="shared" si="40"/>
        <v>0</v>
      </c>
      <c r="K68" s="88" t="e">
        <f t="shared" si="41"/>
        <v>#DIV/0!</v>
      </c>
    </row>
    <row r="69" spans="1:11" ht="40.5" hidden="1" customHeight="1" x14ac:dyDescent="0.25">
      <c r="A69" s="57">
        <v>410520</v>
      </c>
      <c r="B69" s="36" t="s">
        <v>46</v>
      </c>
      <c r="C69" s="84"/>
      <c r="D69" s="84"/>
      <c r="E69" s="84"/>
      <c r="F69" s="85"/>
      <c r="G69" s="70">
        <f t="shared" si="43"/>
        <v>0</v>
      </c>
      <c r="H69" s="71" t="e">
        <f t="shared" si="44"/>
        <v>#DIV/0!</v>
      </c>
      <c r="I69" s="85"/>
      <c r="J69" s="72">
        <f t="shared" si="40"/>
        <v>0</v>
      </c>
      <c r="K69" s="88" t="e">
        <f t="shared" si="41"/>
        <v>#DIV/0!</v>
      </c>
    </row>
    <row r="70" spans="1:11" ht="33.75" hidden="1" customHeight="1" x14ac:dyDescent="0.25">
      <c r="A70" s="57">
        <v>410523</v>
      </c>
      <c r="B70" s="36" t="s">
        <v>50</v>
      </c>
      <c r="C70" s="84"/>
      <c r="D70" s="84"/>
      <c r="E70" s="84"/>
      <c r="F70" s="85"/>
      <c r="G70" s="70">
        <f t="shared" si="43"/>
        <v>0</v>
      </c>
      <c r="H70" s="71" t="e">
        <f t="shared" si="44"/>
        <v>#DIV/0!</v>
      </c>
      <c r="I70" s="85"/>
      <c r="J70" s="72">
        <f t="shared" si="40"/>
        <v>0</v>
      </c>
      <c r="K70" s="88" t="e">
        <f t="shared" si="41"/>
        <v>#DIV/0!</v>
      </c>
    </row>
    <row r="71" spans="1:11" ht="40.5" customHeight="1" x14ac:dyDescent="0.25">
      <c r="A71" s="57">
        <v>41053000</v>
      </c>
      <c r="B71" s="36" t="s">
        <v>66</v>
      </c>
      <c r="C71" s="84"/>
      <c r="D71" s="84"/>
      <c r="E71" s="84"/>
      <c r="F71" s="85"/>
      <c r="G71" s="70">
        <f t="shared" si="43"/>
        <v>0</v>
      </c>
      <c r="H71" s="71" t="e">
        <f t="shared" si="44"/>
        <v>#DIV/0!</v>
      </c>
      <c r="I71" s="85"/>
      <c r="J71" s="72">
        <f t="shared" si="40"/>
        <v>0</v>
      </c>
      <c r="K71" s="88" t="e">
        <f t="shared" si="41"/>
        <v>#DIV/0!</v>
      </c>
    </row>
    <row r="72" spans="1:11" ht="20.25" customHeight="1" x14ac:dyDescent="0.3">
      <c r="A72" s="57">
        <v>41053900</v>
      </c>
      <c r="B72" s="36" t="s">
        <v>45</v>
      </c>
      <c r="C72" s="68">
        <v>243.01</v>
      </c>
      <c r="D72" s="68">
        <v>243.01</v>
      </c>
      <c r="E72" s="68">
        <v>84.9</v>
      </c>
      <c r="F72" s="69">
        <v>84.9</v>
      </c>
      <c r="G72" s="70">
        <f t="shared" si="43"/>
        <v>0</v>
      </c>
      <c r="H72" s="71">
        <f t="shared" si="44"/>
        <v>1</v>
      </c>
      <c r="I72" s="149">
        <v>97.992000000000004</v>
      </c>
      <c r="J72" s="72">
        <f t="shared" si="40"/>
        <v>-13.091999999999999</v>
      </c>
      <c r="K72" s="88">
        <f t="shared" si="41"/>
        <v>0.86639725691893221</v>
      </c>
    </row>
    <row r="73" spans="1:11" ht="41.25" hidden="1" customHeight="1" x14ac:dyDescent="0.25">
      <c r="A73" s="57">
        <v>410541</v>
      </c>
      <c r="B73" s="36" t="s">
        <v>56</v>
      </c>
      <c r="C73" s="84"/>
      <c r="D73" s="84"/>
      <c r="E73" s="84"/>
      <c r="F73" s="85"/>
      <c r="G73" s="70">
        <f t="shared" si="43"/>
        <v>0</v>
      </c>
      <c r="H73" s="71" t="e">
        <f t="shared" si="44"/>
        <v>#DIV/0!</v>
      </c>
      <c r="I73" s="93"/>
      <c r="J73" s="72">
        <f t="shared" si="40"/>
        <v>0</v>
      </c>
      <c r="K73" s="88" t="e">
        <f t="shared" si="41"/>
        <v>#DIV/0!</v>
      </c>
    </row>
    <row r="74" spans="1:11" ht="30.75" hidden="1" customHeight="1" x14ac:dyDescent="0.25">
      <c r="A74" s="57">
        <v>410543</v>
      </c>
      <c r="B74" s="36" t="s">
        <v>59</v>
      </c>
      <c r="C74" s="84"/>
      <c r="D74" s="84"/>
      <c r="E74" s="84"/>
      <c r="F74" s="85"/>
      <c r="G74" s="70">
        <f t="shared" si="43"/>
        <v>0</v>
      </c>
      <c r="H74" s="71" t="e">
        <f t="shared" si="44"/>
        <v>#DIV/0!</v>
      </c>
      <c r="I74" s="93"/>
      <c r="J74" s="72">
        <f t="shared" si="40"/>
        <v>0</v>
      </c>
      <c r="K74" s="88" t="e">
        <f t="shared" si="41"/>
        <v>#DIV/0!</v>
      </c>
    </row>
    <row r="75" spans="1:11" ht="36.75" hidden="1" customHeight="1" x14ac:dyDescent="0.25">
      <c r="A75" s="57">
        <v>410545</v>
      </c>
      <c r="B75" s="36" t="s">
        <v>61</v>
      </c>
      <c r="C75" s="84"/>
      <c r="D75" s="84"/>
      <c r="E75" s="84"/>
      <c r="F75" s="85"/>
      <c r="G75" s="70">
        <f t="shared" si="43"/>
        <v>0</v>
      </c>
      <c r="H75" s="71" t="e">
        <f t="shared" si="44"/>
        <v>#DIV/0!</v>
      </c>
      <c r="I75" s="93"/>
      <c r="J75" s="72">
        <f t="shared" si="40"/>
        <v>0</v>
      </c>
      <c r="K75" s="88" t="e">
        <f t="shared" si="41"/>
        <v>#DIV/0!</v>
      </c>
    </row>
    <row r="76" spans="1:11" ht="45" customHeight="1" x14ac:dyDescent="0.3">
      <c r="A76" s="47">
        <v>41057700</v>
      </c>
      <c r="B76" s="113" t="s">
        <v>86</v>
      </c>
      <c r="C76" s="68"/>
      <c r="D76" s="68"/>
      <c r="E76" s="68"/>
      <c r="F76" s="69">
        <v>8.8000000000000007</v>
      </c>
      <c r="G76" s="70">
        <f t="shared" si="43"/>
        <v>8.8000000000000007</v>
      </c>
      <c r="H76" s="71" t="e">
        <f t="shared" si="44"/>
        <v>#DIV/0!</v>
      </c>
      <c r="I76" s="149">
        <v>10.396000000000001</v>
      </c>
      <c r="J76" s="72">
        <f t="shared" si="40"/>
        <v>-1.5960000000000001</v>
      </c>
      <c r="K76" s="88">
        <f t="shared" si="41"/>
        <v>0.84647941515967684</v>
      </c>
    </row>
    <row r="77" spans="1:11" ht="80.25" customHeight="1" x14ac:dyDescent="0.25">
      <c r="A77" s="47">
        <v>41059300</v>
      </c>
      <c r="B77" s="148" t="s">
        <v>96</v>
      </c>
      <c r="C77" s="68"/>
      <c r="D77" s="68">
        <v>491.43599999999998</v>
      </c>
      <c r="E77" s="68">
        <v>245.7</v>
      </c>
      <c r="F77" s="69">
        <v>245.7</v>
      </c>
      <c r="G77" s="70">
        <f t="shared" ref="G77" si="45">SUM(F77-E77)</f>
        <v>0</v>
      </c>
      <c r="H77" s="71">
        <f t="shared" ref="H77" si="46">SUM(F77/E77)</f>
        <v>1</v>
      </c>
      <c r="I77" s="69"/>
      <c r="J77" s="72">
        <f t="shared" ref="J77" si="47">SUM(F77-I77)</f>
        <v>245.7</v>
      </c>
      <c r="K77" s="88" t="e">
        <f t="shared" si="41"/>
        <v>#DIV/0!</v>
      </c>
    </row>
    <row r="78" spans="1:11" ht="20.25" x14ac:dyDescent="0.25">
      <c r="A78" s="114"/>
      <c r="B78" s="94" t="s">
        <v>36</v>
      </c>
      <c r="C78" s="115">
        <f>SUM(C41:C42)</f>
        <v>703999.51</v>
      </c>
      <c r="D78" s="115">
        <f>SUM(D41:D42)</f>
        <v>715781.04600000009</v>
      </c>
      <c r="E78" s="115">
        <f>SUM(E41:E42)</f>
        <v>266321.8</v>
      </c>
      <c r="F78" s="115">
        <f>SUM(F41:F42)</f>
        <v>331457.28700000001</v>
      </c>
      <c r="G78" s="115">
        <f>SUM(G41:G42)</f>
        <v>65135.486999999979</v>
      </c>
      <c r="H78" s="116">
        <f>SUM(F78/E78)</f>
        <v>1.2445743720566624</v>
      </c>
      <c r="I78" s="115">
        <f>SUM(I41:I42)</f>
        <v>229094.42799999999</v>
      </c>
      <c r="J78" s="115">
        <f>SUM(J41:J42)</f>
        <v>102362.85900000001</v>
      </c>
      <c r="K78" s="116">
        <f>SUM(F78/I78)*100%</f>
        <v>1.4468151403490268</v>
      </c>
    </row>
    <row r="79" spans="1:11" ht="17.25" x14ac:dyDescent="0.25">
      <c r="A79" s="154" t="s">
        <v>28</v>
      </c>
      <c r="B79" s="155"/>
      <c r="C79" s="155"/>
      <c r="D79" s="155"/>
      <c r="E79" s="155"/>
      <c r="F79" s="155"/>
      <c r="G79" s="155"/>
      <c r="H79" s="155"/>
      <c r="I79" s="155"/>
      <c r="J79" s="155"/>
      <c r="K79" s="155"/>
    </row>
    <row r="80" spans="1:11" ht="20.25" x14ac:dyDescent="0.3">
      <c r="A80" s="52">
        <v>19010000</v>
      </c>
      <c r="B80" s="38" t="s">
        <v>13</v>
      </c>
      <c r="C80" s="84">
        <v>215.4</v>
      </c>
      <c r="D80" s="84">
        <v>215.4</v>
      </c>
      <c r="E80" s="84">
        <v>53.8</v>
      </c>
      <c r="F80" s="117">
        <v>103.1</v>
      </c>
      <c r="G80" s="70">
        <f>SUM(F80-E80)</f>
        <v>49.3</v>
      </c>
      <c r="H80" s="71">
        <f t="shared" ref="H80:H85" si="48">SUM(F80/E80)</f>
        <v>1.9163568773234201</v>
      </c>
      <c r="I80" s="151">
        <v>54.384</v>
      </c>
      <c r="J80" s="72">
        <f t="shared" ref="J80:J89" si="49">SUM(F80-I80)</f>
        <v>48.715999999999994</v>
      </c>
      <c r="K80" s="71">
        <f>SUM(F80/I80)*100%</f>
        <v>1.8957781700500147</v>
      </c>
    </row>
    <row r="81" spans="1:11" ht="45" customHeight="1" x14ac:dyDescent="0.25">
      <c r="A81" s="52">
        <v>21110000</v>
      </c>
      <c r="B81" s="38" t="s">
        <v>70</v>
      </c>
      <c r="C81" s="84"/>
      <c r="D81" s="84"/>
      <c r="E81" s="84"/>
      <c r="F81" s="117"/>
      <c r="G81" s="70">
        <f t="shared" ref="G81:G85" si="50">SUM(F81-E81)</f>
        <v>0</v>
      </c>
      <c r="H81" s="71" t="e">
        <f t="shared" si="48"/>
        <v>#DIV/0!</v>
      </c>
      <c r="I81" s="117"/>
      <c r="J81" s="72">
        <f t="shared" si="49"/>
        <v>0</v>
      </c>
      <c r="K81" s="71" t="e">
        <f>SUM(F81/I81)*100%</f>
        <v>#DIV/0!</v>
      </c>
    </row>
    <row r="82" spans="1:11" ht="39" customHeight="1" x14ac:dyDescent="0.25">
      <c r="A82" s="52">
        <v>24062100</v>
      </c>
      <c r="B82" s="37" t="s">
        <v>29</v>
      </c>
      <c r="C82" s="118"/>
      <c r="D82" s="118"/>
      <c r="E82" s="118"/>
      <c r="F82" s="119">
        <v>0.66</v>
      </c>
      <c r="G82" s="70">
        <f t="shared" si="50"/>
        <v>0.66</v>
      </c>
      <c r="H82" s="71" t="e">
        <f t="shared" si="48"/>
        <v>#DIV/0!</v>
      </c>
      <c r="I82" s="119"/>
      <c r="J82" s="72">
        <f t="shared" si="49"/>
        <v>0.66</v>
      </c>
      <c r="K82" s="71" t="e">
        <f>SUM(F82/I82)*100%</f>
        <v>#DIV/0!</v>
      </c>
    </row>
    <row r="83" spans="1:11" ht="22.5" customHeight="1" x14ac:dyDescent="0.3">
      <c r="A83" s="52">
        <v>25000000</v>
      </c>
      <c r="B83" s="37" t="s">
        <v>24</v>
      </c>
      <c r="C83" s="118">
        <v>7493.6670000000004</v>
      </c>
      <c r="D83" s="118">
        <v>7493.7</v>
      </c>
      <c r="E83" s="118">
        <v>2497.9</v>
      </c>
      <c r="F83" s="119">
        <v>3145.4</v>
      </c>
      <c r="G83" s="70">
        <f t="shared" si="50"/>
        <v>647.5</v>
      </c>
      <c r="H83" s="71">
        <f t="shared" si="48"/>
        <v>1.2592177429040394</v>
      </c>
      <c r="I83" s="152">
        <v>3417.3180000000002</v>
      </c>
      <c r="J83" s="72">
        <f t="shared" si="49"/>
        <v>-271.91800000000012</v>
      </c>
      <c r="K83" s="71">
        <f>SUM(F83/I83)*100%</f>
        <v>0.92042941277340884</v>
      </c>
    </row>
    <row r="84" spans="1:11" ht="40.5" hidden="1" x14ac:dyDescent="0.3">
      <c r="A84" s="51">
        <v>410366</v>
      </c>
      <c r="B84" s="39" t="s">
        <v>23</v>
      </c>
      <c r="C84" s="120"/>
      <c r="D84" s="120"/>
      <c r="E84" s="120"/>
      <c r="F84" s="119"/>
      <c r="G84" s="70">
        <f t="shared" si="50"/>
        <v>0</v>
      </c>
      <c r="H84" s="71" t="e">
        <f t="shared" si="48"/>
        <v>#DIV/0!</v>
      </c>
      <c r="I84" s="152"/>
      <c r="J84" s="72">
        <f t="shared" si="49"/>
        <v>0</v>
      </c>
      <c r="K84" s="71"/>
    </row>
    <row r="85" spans="1:11" ht="20.25" x14ac:dyDescent="0.3">
      <c r="A85" s="51">
        <v>50110000</v>
      </c>
      <c r="B85" s="39" t="s">
        <v>81</v>
      </c>
      <c r="C85" s="120">
        <v>108.4</v>
      </c>
      <c r="D85" s="120">
        <v>152.9</v>
      </c>
      <c r="E85" s="120">
        <v>80.7</v>
      </c>
      <c r="F85" s="119">
        <v>191.5</v>
      </c>
      <c r="G85" s="70">
        <f t="shared" si="50"/>
        <v>110.8</v>
      </c>
      <c r="H85" s="71">
        <f t="shared" si="48"/>
        <v>2.3729863692688973</v>
      </c>
      <c r="I85" s="152">
        <v>71.040000000000006</v>
      </c>
      <c r="J85" s="72">
        <f t="shared" ref="J85" si="51">SUM(F85-I85)</f>
        <v>120.46</v>
      </c>
      <c r="K85" s="71">
        <f>SUM(F85/I85)*100%</f>
        <v>2.6956644144144142</v>
      </c>
    </row>
    <row r="86" spans="1:11" ht="20.25" x14ac:dyDescent="0.25">
      <c r="A86" s="58"/>
      <c r="B86" s="121" t="s">
        <v>25</v>
      </c>
      <c r="C86" s="122">
        <f>SUM(C87:C91)</f>
        <v>0</v>
      </c>
      <c r="D86" s="122">
        <f>SUM(D87:D91)</f>
        <v>0</v>
      </c>
      <c r="E86" s="122">
        <f>SUM(E87:E91)</f>
        <v>0</v>
      </c>
      <c r="F86" s="81">
        <f>SUM(F87:F90)</f>
        <v>0</v>
      </c>
      <c r="G86" s="123">
        <f>SUM(G87:G91)</f>
        <v>0</v>
      </c>
      <c r="H86" s="124" t="e">
        <f>SUM(F86/E86)</f>
        <v>#DIV/0!</v>
      </c>
      <c r="I86" s="81">
        <f>SUM(I87:I91)</f>
        <v>230.49</v>
      </c>
      <c r="J86" s="122">
        <f t="shared" si="49"/>
        <v>-230.49</v>
      </c>
      <c r="K86" s="125">
        <f>SUM(F86/I86)*100%</f>
        <v>0</v>
      </c>
    </row>
    <row r="87" spans="1:11" ht="21.75" customHeight="1" x14ac:dyDescent="0.25">
      <c r="A87" s="59">
        <v>24170000</v>
      </c>
      <c r="B87" s="61" t="s">
        <v>31</v>
      </c>
      <c r="C87" s="126"/>
      <c r="D87" s="126"/>
      <c r="E87" s="126"/>
      <c r="F87" s="93"/>
      <c r="G87" s="127">
        <f t="shared" ref="G87:G90" si="52">SUM(F87-E87)</f>
        <v>0</v>
      </c>
      <c r="H87" s="124"/>
      <c r="I87" s="128"/>
      <c r="J87" s="129">
        <f t="shared" si="49"/>
        <v>0</v>
      </c>
      <c r="K87" s="104" t="e">
        <f t="shared" ref="K87:K89" si="53">SUM(F87/I87)*100%</f>
        <v>#DIV/0!</v>
      </c>
    </row>
    <row r="88" spans="1:11" ht="20.25" hidden="1" customHeight="1" x14ac:dyDescent="0.25">
      <c r="A88" s="52">
        <v>310300</v>
      </c>
      <c r="B88" s="130" t="s">
        <v>41</v>
      </c>
      <c r="C88" s="131"/>
      <c r="D88" s="131"/>
      <c r="E88" s="131"/>
      <c r="F88" s="93"/>
      <c r="G88" s="127">
        <f t="shared" si="52"/>
        <v>0</v>
      </c>
      <c r="H88" s="132"/>
      <c r="I88" s="128"/>
      <c r="J88" s="72">
        <f t="shared" si="49"/>
        <v>0</v>
      </c>
      <c r="K88" s="88"/>
    </row>
    <row r="89" spans="1:11" ht="22.5" customHeight="1" x14ac:dyDescent="0.25">
      <c r="A89" s="47">
        <v>31030000</v>
      </c>
      <c r="B89" s="48" t="s">
        <v>85</v>
      </c>
      <c r="C89" s="131"/>
      <c r="D89" s="131"/>
      <c r="E89" s="131"/>
      <c r="F89" s="93"/>
      <c r="G89" s="127">
        <f t="shared" si="52"/>
        <v>0</v>
      </c>
      <c r="H89" s="124"/>
      <c r="I89" s="128"/>
      <c r="J89" s="129">
        <f t="shared" si="49"/>
        <v>0</v>
      </c>
      <c r="K89" s="104" t="e">
        <f t="shared" si="53"/>
        <v>#DIV/0!</v>
      </c>
    </row>
    <row r="90" spans="1:11" ht="25.5" customHeight="1" x14ac:dyDescent="0.3">
      <c r="A90" s="52">
        <v>33010000</v>
      </c>
      <c r="B90" s="60" t="s">
        <v>26</v>
      </c>
      <c r="C90" s="133"/>
      <c r="D90" s="133"/>
      <c r="E90" s="133"/>
      <c r="F90" s="117"/>
      <c r="G90" s="70">
        <f t="shared" si="52"/>
        <v>0</v>
      </c>
      <c r="H90" s="71" t="e">
        <f t="shared" ref="H90" si="54">SUM(F90/E90)</f>
        <v>#DIV/0!</v>
      </c>
      <c r="I90" s="151">
        <v>230.49</v>
      </c>
      <c r="J90" s="72">
        <f>SUM(F90-I90)</f>
        <v>-230.49</v>
      </c>
      <c r="K90" s="104">
        <f t="shared" ref="K90" si="55">SUM(F90/I90)*100%</f>
        <v>0</v>
      </c>
    </row>
    <row r="91" spans="1:11" ht="40.5" hidden="1" x14ac:dyDescent="0.25">
      <c r="A91" s="134">
        <v>410345</v>
      </c>
      <c r="B91" s="26" t="s">
        <v>52</v>
      </c>
      <c r="C91" s="131"/>
      <c r="D91" s="131"/>
      <c r="E91" s="131"/>
      <c r="F91" s="128"/>
      <c r="G91" s="135"/>
      <c r="H91" s="136"/>
      <c r="I91" s="128"/>
      <c r="J91" s="137">
        <f>SUM(F91-I91)</f>
        <v>0</v>
      </c>
      <c r="K91" s="136"/>
    </row>
    <row r="92" spans="1:11" ht="20.25" x14ac:dyDescent="0.25">
      <c r="A92" s="138"/>
      <c r="B92" s="94" t="s">
        <v>37</v>
      </c>
      <c r="C92" s="139">
        <f>SUM(C80:C86)</f>
        <v>7817.4669999999996</v>
      </c>
      <c r="D92" s="139">
        <f>SUM(D80:D86)</f>
        <v>7861.9999999999991</v>
      </c>
      <c r="E92" s="139">
        <f>SUM(E80:E86)</f>
        <v>2632.4</v>
      </c>
      <c r="F92" s="139">
        <f>SUM(F80:F86)</f>
        <v>3440.66</v>
      </c>
      <c r="G92" s="139">
        <f>SUM(G80:G86)</f>
        <v>808.26</v>
      </c>
      <c r="H92" s="140">
        <f t="shared" ref="H92:H98" si="56">SUM(F92/E92)</f>
        <v>1.3070430025831938</v>
      </c>
      <c r="I92" s="139">
        <f>SUM(I80:I86)</f>
        <v>3773.232</v>
      </c>
      <c r="J92" s="139">
        <f>SUM(J80:J86)</f>
        <v>-332.57200000000017</v>
      </c>
      <c r="K92" s="140">
        <f>SUM(F92/I92)*100%</f>
        <v>0.91186017716376833</v>
      </c>
    </row>
    <row r="93" spans="1:11" ht="20.25" x14ac:dyDescent="0.25">
      <c r="A93" s="56">
        <v>40000000</v>
      </c>
      <c r="B93" s="97" t="s">
        <v>21</v>
      </c>
      <c r="C93" s="141">
        <f>C94</f>
        <v>0</v>
      </c>
      <c r="D93" s="141">
        <f t="shared" ref="D93:E93" si="57">D94</f>
        <v>0</v>
      </c>
      <c r="E93" s="141">
        <f t="shared" si="57"/>
        <v>0</v>
      </c>
      <c r="F93" s="142">
        <f>F94</f>
        <v>0</v>
      </c>
      <c r="G93" s="70">
        <f t="shared" ref="G93:G95" si="58">SUM(F93-E93)</f>
        <v>0</v>
      </c>
      <c r="H93" s="71" t="e">
        <f t="shared" si="56"/>
        <v>#DIV/0!</v>
      </c>
      <c r="I93" s="142">
        <f>I94</f>
        <v>453.72699999999998</v>
      </c>
      <c r="J93" s="72">
        <f t="shared" ref="J93:J95" si="59">SUM(F93-I93)</f>
        <v>-453.72699999999998</v>
      </c>
      <c r="K93" s="104">
        <f t="shared" ref="K93:K95" si="60">SUM(F93/I93)*100%</f>
        <v>0</v>
      </c>
    </row>
    <row r="94" spans="1:11" ht="20.25" x14ac:dyDescent="0.25">
      <c r="A94" s="56">
        <v>41050000</v>
      </c>
      <c r="B94" s="97" t="s">
        <v>43</v>
      </c>
      <c r="C94" s="141">
        <f>C95+C96</f>
        <v>0</v>
      </c>
      <c r="D94" s="141">
        <f t="shared" ref="D94:E94" si="61">D95+D96</f>
        <v>0</v>
      </c>
      <c r="E94" s="141">
        <f t="shared" si="61"/>
        <v>0</v>
      </c>
      <c r="F94" s="142">
        <f>F95+F96</f>
        <v>0</v>
      </c>
      <c r="G94" s="70">
        <f t="shared" si="58"/>
        <v>0</v>
      </c>
      <c r="H94" s="71" t="e">
        <f t="shared" si="56"/>
        <v>#DIV/0!</v>
      </c>
      <c r="I94" s="142">
        <f>I95+I96</f>
        <v>453.72699999999998</v>
      </c>
      <c r="J94" s="72">
        <f t="shared" si="59"/>
        <v>-453.72699999999998</v>
      </c>
      <c r="K94" s="104">
        <f t="shared" si="60"/>
        <v>0</v>
      </c>
    </row>
    <row r="95" spans="1:11" ht="40.5" x14ac:dyDescent="0.25">
      <c r="A95" s="57">
        <v>41051000</v>
      </c>
      <c r="B95" s="31" t="s">
        <v>57</v>
      </c>
      <c r="C95" s="141"/>
      <c r="D95" s="143"/>
      <c r="E95" s="143"/>
      <c r="F95" s="144"/>
      <c r="G95" s="70">
        <f t="shared" si="58"/>
        <v>0</v>
      </c>
      <c r="H95" s="71" t="e">
        <f t="shared" si="56"/>
        <v>#DIV/0!</v>
      </c>
      <c r="I95" s="144"/>
      <c r="J95" s="72">
        <f t="shared" si="59"/>
        <v>0</v>
      </c>
      <c r="K95" s="104" t="e">
        <f t="shared" si="60"/>
        <v>#DIV/0!</v>
      </c>
    </row>
    <row r="96" spans="1:11" ht="40.5" x14ac:dyDescent="0.3">
      <c r="A96" s="57">
        <v>41051100</v>
      </c>
      <c r="B96" s="113" t="s">
        <v>101</v>
      </c>
      <c r="C96" s="141"/>
      <c r="D96" s="143"/>
      <c r="E96" s="143"/>
      <c r="F96" s="144"/>
      <c r="G96" s="70"/>
      <c r="H96" s="71"/>
      <c r="I96" s="153">
        <v>453.72699999999998</v>
      </c>
      <c r="J96" s="72"/>
      <c r="K96" s="104"/>
    </row>
    <row r="97" spans="1:11" ht="20.25" x14ac:dyDescent="0.25">
      <c r="A97" s="138"/>
      <c r="B97" s="94" t="s">
        <v>88</v>
      </c>
      <c r="C97" s="139">
        <f>C92+C93</f>
        <v>7817.4669999999996</v>
      </c>
      <c r="D97" s="139">
        <f>D92+D93</f>
        <v>7861.9999999999991</v>
      </c>
      <c r="E97" s="139">
        <f t="shared" ref="E97:F97" si="62">E92+E93</f>
        <v>2632.4</v>
      </c>
      <c r="F97" s="139">
        <f t="shared" si="62"/>
        <v>3440.66</v>
      </c>
      <c r="G97" s="139">
        <f>G92+G93</f>
        <v>808.26</v>
      </c>
      <c r="H97" s="140">
        <f>SUM(F97/E97)</f>
        <v>1.3070430025831938</v>
      </c>
      <c r="I97" s="139">
        <f>I92+I93</f>
        <v>4226.9589999999998</v>
      </c>
      <c r="J97" s="139">
        <f>J92+J93</f>
        <v>-786.29900000000021</v>
      </c>
      <c r="K97" s="140">
        <f>SUM(F97/I97)*100%</f>
        <v>0.81397997946041112</v>
      </c>
    </row>
    <row r="98" spans="1:11" ht="20.25" x14ac:dyDescent="0.25">
      <c r="A98" s="145"/>
      <c r="B98" s="146" t="s">
        <v>27</v>
      </c>
      <c r="C98" s="147">
        <f>SUM(C78,C97)</f>
        <v>711816.97699999996</v>
      </c>
      <c r="D98" s="147">
        <f t="shared" ref="D98:E98" si="63">SUM(D78,D97)</f>
        <v>723643.04600000009</v>
      </c>
      <c r="E98" s="147">
        <f t="shared" si="63"/>
        <v>268954.2</v>
      </c>
      <c r="F98" s="147">
        <f>SUM(F78,F97)</f>
        <v>334897.94699999999</v>
      </c>
      <c r="G98" s="147">
        <f>SUM(G78,G97)</f>
        <v>65943.746999999974</v>
      </c>
      <c r="H98" s="140">
        <f t="shared" si="56"/>
        <v>1.2451857862788533</v>
      </c>
      <c r="I98" s="147">
        <f>SUM(I78,I97)</f>
        <v>233321.38699999999</v>
      </c>
      <c r="J98" s="147">
        <f>SUM(J78,J97)</f>
        <v>101576.56000000001</v>
      </c>
      <c r="K98" s="140">
        <f>SUM(F98/I98)*100%</f>
        <v>1.4353504036044498</v>
      </c>
    </row>
    <row r="99" spans="1:11" ht="29.25" customHeight="1" x14ac:dyDescent="0.3">
      <c r="A99" s="23"/>
      <c r="B99" s="156" t="s">
        <v>82</v>
      </c>
      <c r="C99" s="157"/>
      <c r="D99" s="157"/>
      <c r="E99" s="157"/>
      <c r="F99" s="157"/>
      <c r="G99" s="157"/>
      <c r="H99" s="157"/>
      <c r="I99" s="157"/>
      <c r="J99" s="157"/>
      <c r="K99" s="157"/>
    </row>
    <row r="100" spans="1:11" ht="18.75" x14ac:dyDescent="0.3">
      <c r="A100" s="1"/>
      <c r="B100" s="1"/>
      <c r="C100" s="1"/>
      <c r="D100" s="10"/>
      <c r="E100" s="10"/>
      <c r="F100" s="11"/>
      <c r="G100" s="12"/>
      <c r="H100" s="13"/>
      <c r="I100" s="8"/>
      <c r="J100" s="49"/>
      <c r="K100" s="7"/>
    </row>
    <row r="101" spans="1:11" ht="20.25" x14ac:dyDescent="0.3">
      <c r="A101" s="1"/>
      <c r="B101" s="158"/>
      <c r="C101" s="158"/>
      <c r="D101" s="158"/>
      <c r="E101" s="158"/>
      <c r="F101" s="40"/>
      <c r="G101" s="12"/>
      <c r="H101" s="13"/>
      <c r="I101" s="8"/>
      <c r="J101" s="7"/>
      <c r="K101" s="7"/>
    </row>
    <row r="102" spans="1:11" ht="20.25" x14ac:dyDescent="0.3">
      <c r="A102" s="1"/>
      <c r="B102" s="1"/>
      <c r="C102" s="1"/>
      <c r="D102" s="6"/>
      <c r="E102" s="6"/>
      <c r="F102" s="3"/>
      <c r="G102" s="3"/>
      <c r="H102" s="4"/>
      <c r="I102" s="5"/>
      <c r="J102" s="1"/>
      <c r="K102" s="1"/>
    </row>
    <row r="105" spans="1:11" x14ac:dyDescent="0.25">
      <c r="B105" s="24" t="s">
        <v>35</v>
      </c>
    </row>
    <row r="106" spans="1:11" x14ac:dyDescent="0.25">
      <c r="B106" s="24" t="s">
        <v>35</v>
      </c>
      <c r="G106" s="24" t="s">
        <v>35</v>
      </c>
    </row>
    <row r="108" spans="1:11" x14ac:dyDescent="0.25">
      <c r="B108" s="24" t="s">
        <v>35</v>
      </c>
    </row>
  </sheetData>
  <mergeCells count="15">
    <mergeCell ref="A79:K79"/>
    <mergeCell ref="B99:K99"/>
    <mergeCell ref="B101:E101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H5"/>
    <mergeCell ref="I5:I6"/>
    <mergeCell ref="J5:K5"/>
  </mergeCells>
  <conditionalFormatting sqref="A100:XFD100 A99:B99 L99:XFD99 A102:XFD1048576 A101:B101 F101:XFD101 A1:XFD98">
    <cfRule type="containsErrors" dxfId="185" priority="281">
      <formula>ISERROR(A1)</formula>
    </cfRule>
    <cfRule type="cellIs" dxfId="184" priority="282" operator="equal">
      <formula>0</formula>
    </cfRule>
  </conditionalFormatting>
  <conditionalFormatting sqref="I72">
    <cfRule type="containsErrors" dxfId="183" priority="265">
      <formula>ISERROR(I72)</formula>
    </cfRule>
    <cfRule type="cellIs" dxfId="182" priority="266" operator="equal">
      <formula>0</formula>
    </cfRule>
  </conditionalFormatting>
  <conditionalFormatting sqref="I80:I85">
    <cfRule type="containsErrors" dxfId="181" priority="263">
      <formula>ISERROR(I80)</formula>
    </cfRule>
    <cfRule type="cellIs" dxfId="180" priority="264" operator="equal">
      <formula>0</formula>
    </cfRule>
  </conditionalFormatting>
  <conditionalFormatting sqref="I87:I90">
    <cfRule type="containsErrors" dxfId="179" priority="261">
      <formula>ISERROR(I87)</formula>
    </cfRule>
    <cfRule type="cellIs" dxfId="178" priority="262" operator="equal">
      <formula>0</formula>
    </cfRule>
  </conditionalFormatting>
  <conditionalFormatting sqref="I72">
    <cfRule type="containsErrors" dxfId="177" priority="245">
      <formula>ISERROR(I72)</formula>
    </cfRule>
    <cfRule type="cellIs" dxfId="176" priority="246" operator="equal">
      <formula>0</formula>
    </cfRule>
  </conditionalFormatting>
  <conditionalFormatting sqref="I80:I85">
    <cfRule type="containsErrors" dxfId="175" priority="243">
      <formula>ISERROR(I80)</formula>
    </cfRule>
    <cfRule type="cellIs" dxfId="174" priority="244" operator="equal">
      <formula>0</formula>
    </cfRule>
  </conditionalFormatting>
  <conditionalFormatting sqref="I87:I90">
    <cfRule type="containsErrors" dxfId="173" priority="241">
      <formula>ISERROR(I87)</formula>
    </cfRule>
    <cfRule type="cellIs" dxfId="172" priority="242" operator="equal">
      <formula>0</formula>
    </cfRule>
  </conditionalFormatting>
  <conditionalFormatting sqref="I72">
    <cfRule type="containsErrors" dxfId="171" priority="227">
      <formula>ISERROR(I72)</formula>
    </cfRule>
    <cfRule type="cellIs" dxfId="170" priority="228" operator="equal">
      <formula>0</formula>
    </cfRule>
  </conditionalFormatting>
  <conditionalFormatting sqref="I80:I85">
    <cfRule type="containsErrors" dxfId="169" priority="225">
      <formula>ISERROR(I80)</formula>
    </cfRule>
    <cfRule type="cellIs" dxfId="168" priority="226" operator="equal">
      <formula>0</formula>
    </cfRule>
  </conditionalFormatting>
  <conditionalFormatting sqref="I77">
    <cfRule type="containsErrors" dxfId="167" priority="223">
      <formula>ISERROR(I77)</formula>
    </cfRule>
    <cfRule type="cellIs" dxfId="166" priority="224" operator="equal">
      <formula>0</formula>
    </cfRule>
  </conditionalFormatting>
  <conditionalFormatting sqref="I77">
    <cfRule type="containsErrors" dxfId="165" priority="221">
      <formula>ISERROR(I77)</formula>
    </cfRule>
    <cfRule type="cellIs" dxfId="164" priority="222" operator="equal">
      <formula>0</formula>
    </cfRule>
  </conditionalFormatting>
  <conditionalFormatting sqref="I77">
    <cfRule type="containsErrors" dxfId="163" priority="219">
      <formula>ISERROR(I77)</formula>
    </cfRule>
    <cfRule type="cellIs" dxfId="162" priority="220" operator="equal">
      <formula>0</formula>
    </cfRule>
  </conditionalFormatting>
  <conditionalFormatting sqref="I72">
    <cfRule type="containsErrors" dxfId="161" priority="201">
      <formula>ISERROR(I72)</formula>
    </cfRule>
    <cfRule type="cellIs" dxfId="160" priority="202" operator="equal">
      <formula>0</formula>
    </cfRule>
  </conditionalFormatting>
  <conditionalFormatting sqref="I80:I85">
    <cfRule type="containsErrors" dxfId="159" priority="199">
      <formula>ISERROR(I80)</formula>
    </cfRule>
    <cfRule type="cellIs" dxfId="158" priority="200" operator="equal">
      <formula>0</formula>
    </cfRule>
  </conditionalFormatting>
  <conditionalFormatting sqref="I87:I90">
    <cfRule type="containsErrors" dxfId="157" priority="197">
      <formula>ISERROR(I87)</formula>
    </cfRule>
    <cfRule type="cellIs" dxfId="156" priority="198" operator="equal">
      <formula>0</formula>
    </cfRule>
  </conditionalFormatting>
  <conditionalFormatting sqref="I72">
    <cfRule type="containsErrors" dxfId="155" priority="181">
      <formula>ISERROR(I72)</formula>
    </cfRule>
    <cfRule type="cellIs" dxfId="154" priority="182" operator="equal">
      <formula>0</formula>
    </cfRule>
  </conditionalFormatting>
  <conditionalFormatting sqref="I80:I85">
    <cfRule type="containsErrors" dxfId="153" priority="179">
      <formula>ISERROR(I80)</formula>
    </cfRule>
    <cfRule type="cellIs" dxfId="152" priority="180" operator="equal">
      <formula>0</formula>
    </cfRule>
  </conditionalFormatting>
  <conditionalFormatting sqref="I87:I90">
    <cfRule type="containsErrors" dxfId="151" priority="177">
      <formula>ISERROR(I87)</formula>
    </cfRule>
    <cfRule type="cellIs" dxfId="150" priority="178" operator="equal">
      <formula>0</formula>
    </cfRule>
  </conditionalFormatting>
  <conditionalFormatting sqref="I72">
    <cfRule type="containsErrors" dxfId="149" priority="161">
      <formula>ISERROR(I72)</formula>
    </cfRule>
    <cfRule type="cellIs" dxfId="148" priority="162" operator="equal">
      <formula>0</formula>
    </cfRule>
  </conditionalFormatting>
  <conditionalFormatting sqref="I80:I85">
    <cfRule type="containsErrors" dxfId="147" priority="159">
      <formula>ISERROR(I80)</formula>
    </cfRule>
    <cfRule type="cellIs" dxfId="146" priority="160" operator="equal">
      <formula>0</formula>
    </cfRule>
  </conditionalFormatting>
  <conditionalFormatting sqref="I87:I90">
    <cfRule type="containsErrors" dxfId="145" priority="157">
      <formula>ISERROR(I87)</formula>
    </cfRule>
    <cfRule type="cellIs" dxfId="144" priority="158" operator="equal">
      <formula>0</formula>
    </cfRule>
  </conditionalFormatting>
  <conditionalFormatting sqref="I72">
    <cfRule type="containsErrors" dxfId="143" priority="143">
      <formula>ISERROR(I72)</formula>
    </cfRule>
    <cfRule type="cellIs" dxfId="142" priority="144" operator="equal">
      <formula>0</formula>
    </cfRule>
  </conditionalFormatting>
  <conditionalFormatting sqref="I80:I85">
    <cfRule type="containsErrors" dxfId="141" priority="141">
      <formula>ISERROR(I80)</formula>
    </cfRule>
    <cfRule type="cellIs" dxfId="140" priority="142" operator="equal">
      <formula>0</formula>
    </cfRule>
  </conditionalFormatting>
  <conditionalFormatting sqref="I87:I90">
    <cfRule type="containsErrors" dxfId="139" priority="139">
      <formula>ISERROR(I87)</formula>
    </cfRule>
    <cfRule type="cellIs" dxfId="138" priority="140" operator="equal">
      <formula>0</formula>
    </cfRule>
  </conditionalFormatting>
  <conditionalFormatting sqref="I9:I12">
    <cfRule type="containsErrors" dxfId="137" priority="137">
      <formula>ISERROR(I9)</formula>
    </cfRule>
    <cfRule type="cellIs" dxfId="136" priority="138" operator="equal">
      <formula>0</formula>
    </cfRule>
  </conditionalFormatting>
  <conditionalFormatting sqref="I15:I19">
    <cfRule type="containsErrors" dxfId="135" priority="135">
      <formula>ISERROR(I15)</formula>
    </cfRule>
    <cfRule type="cellIs" dxfId="134" priority="136" operator="equal">
      <formula>0</formula>
    </cfRule>
  </conditionalFormatting>
  <conditionalFormatting sqref="I21:I37">
    <cfRule type="containsErrors" dxfId="133" priority="133">
      <formula>ISERROR(I21)</formula>
    </cfRule>
    <cfRule type="cellIs" dxfId="132" priority="134" operator="equal">
      <formula>0</formula>
    </cfRule>
  </conditionalFormatting>
  <conditionalFormatting sqref="I40">
    <cfRule type="containsErrors" dxfId="131" priority="131">
      <formula>ISERROR(I40)</formula>
    </cfRule>
    <cfRule type="cellIs" dxfId="130" priority="132" operator="equal">
      <formula>0</formula>
    </cfRule>
  </conditionalFormatting>
  <conditionalFormatting sqref="I48">
    <cfRule type="containsErrors" dxfId="129" priority="129">
      <formula>ISERROR(I48)</formula>
    </cfRule>
    <cfRule type="cellIs" dxfId="128" priority="130" operator="equal">
      <formula>0</formula>
    </cfRule>
  </conditionalFormatting>
  <conditionalFormatting sqref="I57">
    <cfRule type="containsErrors" dxfId="127" priority="127">
      <formula>ISERROR(I57)</formula>
    </cfRule>
    <cfRule type="cellIs" dxfId="126" priority="128" operator="equal">
      <formula>0</formula>
    </cfRule>
  </conditionalFormatting>
  <conditionalFormatting sqref="I64:I65">
    <cfRule type="containsErrors" dxfId="125" priority="125">
      <formula>ISERROR(I64)</formula>
    </cfRule>
    <cfRule type="cellIs" dxfId="124" priority="126" operator="equal">
      <formula>0</formula>
    </cfRule>
  </conditionalFormatting>
  <conditionalFormatting sqref="I72">
    <cfRule type="containsErrors" dxfId="123" priority="123">
      <formula>ISERROR(I72)</formula>
    </cfRule>
    <cfRule type="cellIs" dxfId="122" priority="124" operator="equal">
      <formula>0</formula>
    </cfRule>
  </conditionalFormatting>
  <conditionalFormatting sqref="I80">
    <cfRule type="containsErrors" dxfId="121" priority="121">
      <formula>ISERROR(I80)</formula>
    </cfRule>
    <cfRule type="cellIs" dxfId="120" priority="122" operator="equal">
      <formula>0</formula>
    </cfRule>
  </conditionalFormatting>
  <conditionalFormatting sqref="I82:I85">
    <cfRule type="containsErrors" dxfId="119" priority="119">
      <formula>ISERROR(I82)</formula>
    </cfRule>
    <cfRule type="cellIs" dxfId="118" priority="120" operator="equal">
      <formula>0</formula>
    </cfRule>
  </conditionalFormatting>
  <conditionalFormatting sqref="I87:I90">
    <cfRule type="containsErrors" dxfId="117" priority="117">
      <formula>ISERROR(I87)</formula>
    </cfRule>
    <cfRule type="cellIs" dxfId="116" priority="118" operator="equal">
      <formula>0</formula>
    </cfRule>
  </conditionalFormatting>
  <conditionalFormatting sqref="I9:I12">
    <cfRule type="containsErrors" dxfId="115" priority="115">
      <formula>ISERROR(I9)</formula>
    </cfRule>
    <cfRule type="cellIs" dxfId="114" priority="116" operator="equal">
      <formula>0</formula>
    </cfRule>
  </conditionalFormatting>
  <conditionalFormatting sqref="I15:I19">
    <cfRule type="containsErrors" dxfId="113" priority="113">
      <formula>ISERROR(I15)</formula>
    </cfRule>
    <cfRule type="cellIs" dxfId="112" priority="114" operator="equal">
      <formula>0</formula>
    </cfRule>
  </conditionalFormatting>
  <conditionalFormatting sqref="I21:I37">
    <cfRule type="containsErrors" dxfId="111" priority="111">
      <formula>ISERROR(I21)</formula>
    </cfRule>
    <cfRule type="cellIs" dxfId="110" priority="112" operator="equal">
      <formula>0</formula>
    </cfRule>
  </conditionalFormatting>
  <conditionalFormatting sqref="I48">
    <cfRule type="containsErrors" dxfId="109" priority="109">
      <formula>ISERROR(I48)</formula>
    </cfRule>
    <cfRule type="cellIs" dxfId="108" priority="110" operator="equal">
      <formula>0</formula>
    </cfRule>
  </conditionalFormatting>
  <conditionalFormatting sqref="I57">
    <cfRule type="containsErrors" dxfId="107" priority="107">
      <formula>ISERROR(I57)</formula>
    </cfRule>
    <cfRule type="cellIs" dxfId="106" priority="108" operator="equal">
      <formula>0</formula>
    </cfRule>
  </conditionalFormatting>
  <conditionalFormatting sqref="I64:I65">
    <cfRule type="containsErrors" dxfId="105" priority="105">
      <formula>ISERROR(I64)</formula>
    </cfRule>
    <cfRule type="cellIs" dxfId="104" priority="106" operator="equal">
      <formula>0</formula>
    </cfRule>
  </conditionalFormatting>
  <conditionalFormatting sqref="I72">
    <cfRule type="containsErrors" dxfId="103" priority="103">
      <formula>ISERROR(I72)</formula>
    </cfRule>
    <cfRule type="cellIs" dxfId="102" priority="104" operator="equal">
      <formula>0</formula>
    </cfRule>
  </conditionalFormatting>
  <conditionalFormatting sqref="I80:I85">
    <cfRule type="containsErrors" dxfId="101" priority="101">
      <formula>ISERROR(I80)</formula>
    </cfRule>
    <cfRule type="cellIs" dxfId="100" priority="102" operator="equal">
      <formula>0</formula>
    </cfRule>
  </conditionalFormatting>
  <conditionalFormatting sqref="I87:I90">
    <cfRule type="containsErrors" dxfId="99" priority="99">
      <formula>ISERROR(I87)</formula>
    </cfRule>
    <cfRule type="cellIs" dxfId="98" priority="100" operator="equal">
      <formula>0</formula>
    </cfRule>
  </conditionalFormatting>
  <conditionalFormatting sqref="I9:I12">
    <cfRule type="containsErrors" dxfId="97" priority="97">
      <formula>ISERROR(I9)</formula>
    </cfRule>
    <cfRule type="cellIs" dxfId="96" priority="98" operator="equal">
      <formula>0</formula>
    </cfRule>
  </conditionalFormatting>
  <conditionalFormatting sqref="I15:I19">
    <cfRule type="containsErrors" dxfId="95" priority="95">
      <formula>ISERROR(I15)</formula>
    </cfRule>
    <cfRule type="cellIs" dxfId="94" priority="96" operator="equal">
      <formula>0</formula>
    </cfRule>
  </conditionalFormatting>
  <conditionalFormatting sqref="I21">
    <cfRule type="containsErrors" dxfId="93" priority="93">
      <formula>ISERROR(I21)</formula>
    </cfRule>
    <cfRule type="cellIs" dxfId="92" priority="94" operator="equal">
      <formula>0</formula>
    </cfRule>
  </conditionalFormatting>
  <conditionalFormatting sqref="I24">
    <cfRule type="containsErrors" dxfId="91" priority="91">
      <formula>ISERROR(I24)</formula>
    </cfRule>
    <cfRule type="cellIs" dxfId="90" priority="92" operator="equal">
      <formula>0</formula>
    </cfRule>
  </conditionalFormatting>
  <conditionalFormatting sqref="I28">
    <cfRule type="containsErrors" dxfId="89" priority="89">
      <formula>ISERROR(I28)</formula>
    </cfRule>
    <cfRule type="cellIs" dxfId="88" priority="90" operator="equal">
      <formula>0</formula>
    </cfRule>
  </conditionalFormatting>
  <conditionalFormatting sqref="I30:I31">
    <cfRule type="containsErrors" dxfId="87" priority="87">
      <formula>ISERROR(I30)</formula>
    </cfRule>
    <cfRule type="cellIs" dxfId="86" priority="88" operator="equal">
      <formula>0</formula>
    </cfRule>
  </conditionalFormatting>
  <conditionalFormatting sqref="I33:I37">
    <cfRule type="containsErrors" dxfId="85" priority="85">
      <formula>ISERROR(I33)</formula>
    </cfRule>
    <cfRule type="cellIs" dxfId="84" priority="86" operator="equal">
      <formula>0</formula>
    </cfRule>
  </conditionalFormatting>
  <conditionalFormatting sqref="I48">
    <cfRule type="containsErrors" dxfId="83" priority="83">
      <formula>ISERROR(I48)</formula>
    </cfRule>
    <cfRule type="cellIs" dxfId="82" priority="84" operator="equal">
      <formula>0</formula>
    </cfRule>
  </conditionalFormatting>
  <conditionalFormatting sqref="I57">
    <cfRule type="containsErrors" dxfId="81" priority="81">
      <formula>ISERROR(I57)</formula>
    </cfRule>
    <cfRule type="cellIs" dxfId="80" priority="82" operator="equal">
      <formula>0</formula>
    </cfRule>
  </conditionalFormatting>
  <conditionalFormatting sqref="I64">
    <cfRule type="containsErrors" dxfId="79" priority="79">
      <formula>ISERROR(I64)</formula>
    </cfRule>
    <cfRule type="cellIs" dxfId="78" priority="80" operator="equal">
      <formula>0</formula>
    </cfRule>
  </conditionalFormatting>
  <conditionalFormatting sqref="I72">
    <cfRule type="containsErrors" dxfId="77" priority="77">
      <formula>ISERROR(I72)</formula>
    </cfRule>
    <cfRule type="cellIs" dxfId="76" priority="78" operator="equal">
      <formula>0</formula>
    </cfRule>
  </conditionalFormatting>
  <conditionalFormatting sqref="I80">
    <cfRule type="containsErrors" dxfId="75" priority="75">
      <formula>ISERROR(I80)</formula>
    </cfRule>
    <cfRule type="cellIs" dxfId="74" priority="76" operator="equal">
      <formula>0</formula>
    </cfRule>
  </conditionalFormatting>
  <conditionalFormatting sqref="I83:I85">
    <cfRule type="containsErrors" dxfId="73" priority="73">
      <formula>ISERROR(I83)</formula>
    </cfRule>
    <cfRule type="cellIs" dxfId="72" priority="74" operator="equal">
      <formula>0</formula>
    </cfRule>
  </conditionalFormatting>
  <conditionalFormatting sqref="I9:I12">
    <cfRule type="containsErrors" dxfId="71" priority="71">
      <formula>ISERROR(I9)</formula>
    </cfRule>
    <cfRule type="cellIs" dxfId="70" priority="72" operator="equal">
      <formula>0</formula>
    </cfRule>
  </conditionalFormatting>
  <conditionalFormatting sqref="I15:I19">
    <cfRule type="containsErrors" dxfId="69" priority="69">
      <formula>ISERROR(I15)</formula>
    </cfRule>
    <cfRule type="cellIs" dxfId="68" priority="70" operator="equal">
      <formula>0</formula>
    </cfRule>
  </conditionalFormatting>
  <conditionalFormatting sqref="I21">
    <cfRule type="containsErrors" dxfId="67" priority="67">
      <formula>ISERROR(I21)</formula>
    </cfRule>
    <cfRule type="cellIs" dxfId="66" priority="68" operator="equal">
      <formula>0</formula>
    </cfRule>
  </conditionalFormatting>
  <conditionalFormatting sqref="I24">
    <cfRule type="containsErrors" dxfId="65" priority="65">
      <formula>ISERROR(I24)</formula>
    </cfRule>
    <cfRule type="cellIs" dxfId="64" priority="66" operator="equal">
      <formula>0</formula>
    </cfRule>
  </conditionalFormatting>
  <conditionalFormatting sqref="I24">
    <cfRule type="containsErrors" dxfId="63" priority="63">
      <formula>ISERROR(I24)</formula>
    </cfRule>
    <cfRule type="cellIs" dxfId="62" priority="64" operator="equal">
      <formula>0</formula>
    </cfRule>
  </conditionalFormatting>
  <conditionalFormatting sqref="I27">
    <cfRule type="containsErrors" dxfId="61" priority="61">
      <formula>ISERROR(I27)</formula>
    </cfRule>
    <cfRule type="cellIs" dxfId="60" priority="62" operator="equal">
      <formula>0</formula>
    </cfRule>
  </conditionalFormatting>
  <conditionalFormatting sqref="I27">
    <cfRule type="containsErrors" dxfId="59" priority="59">
      <formula>ISERROR(I27)</formula>
    </cfRule>
    <cfRule type="cellIs" dxfId="58" priority="60" operator="equal">
      <formula>0</formula>
    </cfRule>
  </conditionalFormatting>
  <conditionalFormatting sqref="I30:I35">
    <cfRule type="containsErrors" dxfId="57" priority="57">
      <formula>ISERROR(I30)</formula>
    </cfRule>
    <cfRule type="cellIs" dxfId="56" priority="58" operator="equal">
      <formula>0</formula>
    </cfRule>
  </conditionalFormatting>
  <conditionalFormatting sqref="I30:I35">
    <cfRule type="containsErrors" dxfId="55" priority="55">
      <formula>ISERROR(I30)</formula>
    </cfRule>
    <cfRule type="cellIs" dxfId="54" priority="56" operator="equal">
      <formula>0</formula>
    </cfRule>
  </conditionalFormatting>
  <conditionalFormatting sqref="I24">
    <cfRule type="containsErrors" dxfId="53" priority="53">
      <formula>ISERROR(I24)</formula>
    </cfRule>
    <cfRule type="cellIs" dxfId="52" priority="54" operator="equal">
      <formula>0</formula>
    </cfRule>
  </conditionalFormatting>
  <conditionalFormatting sqref="I28">
    <cfRule type="containsErrors" dxfId="51" priority="51">
      <formula>ISERROR(I28)</formula>
    </cfRule>
    <cfRule type="cellIs" dxfId="50" priority="52" operator="equal">
      <formula>0</formula>
    </cfRule>
  </conditionalFormatting>
  <conditionalFormatting sqref="I30:I37">
    <cfRule type="containsErrors" dxfId="49" priority="49">
      <formula>ISERROR(I30)</formula>
    </cfRule>
    <cfRule type="cellIs" dxfId="48" priority="50" operator="equal">
      <formula>0</formula>
    </cfRule>
  </conditionalFormatting>
  <conditionalFormatting sqref="I48">
    <cfRule type="containsErrors" dxfId="47" priority="47">
      <formula>ISERROR(I48)</formula>
    </cfRule>
    <cfRule type="cellIs" dxfId="46" priority="48" operator="equal">
      <formula>0</formula>
    </cfRule>
  </conditionalFormatting>
  <conditionalFormatting sqref="I57">
    <cfRule type="containsErrors" dxfId="45" priority="45">
      <formula>ISERROR(I57)</formula>
    </cfRule>
    <cfRule type="cellIs" dxfId="44" priority="46" operator="equal">
      <formula>0</formula>
    </cfRule>
  </conditionalFormatting>
  <conditionalFormatting sqref="I64">
    <cfRule type="containsErrors" dxfId="43" priority="43">
      <formula>ISERROR(I64)</formula>
    </cfRule>
    <cfRule type="cellIs" dxfId="42" priority="44" operator="equal">
      <formula>0</formula>
    </cfRule>
  </conditionalFormatting>
  <conditionalFormatting sqref="I72">
    <cfRule type="containsErrors" dxfId="41" priority="41">
      <formula>ISERROR(I72)</formula>
    </cfRule>
    <cfRule type="cellIs" dxfId="40" priority="42" operator="equal">
      <formula>0</formula>
    </cfRule>
  </conditionalFormatting>
  <conditionalFormatting sqref="I80">
    <cfRule type="containsErrors" dxfId="39" priority="39">
      <formula>ISERROR(I80)</formula>
    </cfRule>
    <cfRule type="cellIs" dxfId="38" priority="40" operator="equal">
      <formula>0</formula>
    </cfRule>
  </conditionalFormatting>
  <conditionalFormatting sqref="I83:I85">
    <cfRule type="containsErrors" dxfId="37" priority="37">
      <formula>ISERROR(I83)</formula>
    </cfRule>
    <cfRule type="cellIs" dxfId="36" priority="38" operator="equal">
      <formula>0</formula>
    </cfRule>
  </conditionalFormatting>
  <conditionalFormatting sqref="I9:I12">
    <cfRule type="containsErrors" dxfId="35" priority="35">
      <formula>ISERROR(I9)</formula>
    </cfRule>
    <cfRule type="cellIs" dxfId="34" priority="36" operator="equal">
      <formula>0</formula>
    </cfRule>
  </conditionalFormatting>
  <conditionalFormatting sqref="I15:I19">
    <cfRule type="containsErrors" dxfId="33" priority="33">
      <formula>ISERROR(I15)</formula>
    </cfRule>
    <cfRule type="cellIs" dxfId="32" priority="34" operator="equal">
      <formula>0</formula>
    </cfRule>
  </conditionalFormatting>
  <conditionalFormatting sqref="I21">
    <cfRule type="containsErrors" dxfId="31" priority="31">
      <formula>ISERROR(I21)</formula>
    </cfRule>
    <cfRule type="cellIs" dxfId="30" priority="32" operator="equal">
      <formula>0</formula>
    </cfRule>
  </conditionalFormatting>
  <conditionalFormatting sqref="I24">
    <cfRule type="containsErrors" dxfId="29" priority="29">
      <formula>ISERROR(I24)</formula>
    </cfRule>
    <cfRule type="cellIs" dxfId="28" priority="30" operator="equal">
      <formula>0</formula>
    </cfRule>
  </conditionalFormatting>
  <conditionalFormatting sqref="I26">
    <cfRule type="containsErrors" dxfId="27" priority="27">
      <formula>ISERROR(I26)</formula>
    </cfRule>
    <cfRule type="cellIs" dxfId="26" priority="28" operator="equal">
      <formula>0</formula>
    </cfRule>
  </conditionalFormatting>
  <conditionalFormatting sqref="I28">
    <cfRule type="containsErrors" dxfId="25" priority="25">
      <formula>ISERROR(I28)</formula>
    </cfRule>
    <cfRule type="cellIs" dxfId="24" priority="26" operator="equal">
      <formula>0</formula>
    </cfRule>
  </conditionalFormatting>
  <conditionalFormatting sqref="I30:I37">
    <cfRule type="containsErrors" dxfId="23" priority="23">
      <formula>ISERROR(I30)</formula>
    </cfRule>
    <cfRule type="cellIs" dxfId="22" priority="24" operator="equal">
      <formula>0</formula>
    </cfRule>
  </conditionalFormatting>
  <conditionalFormatting sqref="I48">
    <cfRule type="containsErrors" dxfId="21" priority="21">
      <formula>ISERROR(I48)</formula>
    </cfRule>
    <cfRule type="cellIs" dxfId="20" priority="22" operator="equal">
      <formula>0</formula>
    </cfRule>
  </conditionalFormatting>
  <conditionalFormatting sqref="I57">
    <cfRule type="containsErrors" dxfId="19" priority="19">
      <formula>ISERROR(I57)</formula>
    </cfRule>
    <cfRule type="cellIs" dxfId="18" priority="20" operator="equal">
      <formula>0</formula>
    </cfRule>
  </conditionalFormatting>
  <conditionalFormatting sqref="I64">
    <cfRule type="containsErrors" dxfId="17" priority="17">
      <formula>ISERROR(I64)</formula>
    </cfRule>
    <cfRule type="cellIs" dxfId="16" priority="18" operator="equal">
      <formula>0</formula>
    </cfRule>
  </conditionalFormatting>
  <conditionalFormatting sqref="I67">
    <cfRule type="containsErrors" dxfId="15" priority="15">
      <formula>ISERROR(I67)</formula>
    </cfRule>
    <cfRule type="cellIs" dxfId="14" priority="16" operator="equal">
      <formula>0</formula>
    </cfRule>
  </conditionalFormatting>
  <conditionalFormatting sqref="I72">
    <cfRule type="containsErrors" dxfId="13" priority="13">
      <formula>ISERROR(I72)</formula>
    </cfRule>
    <cfRule type="cellIs" dxfId="12" priority="14" operator="equal">
      <formula>0</formula>
    </cfRule>
  </conditionalFormatting>
  <conditionalFormatting sqref="I76">
    <cfRule type="containsErrors" dxfId="11" priority="11">
      <formula>ISERROR(I76)</formula>
    </cfRule>
    <cfRule type="cellIs" dxfId="10" priority="12" operator="equal">
      <formula>0</formula>
    </cfRule>
  </conditionalFormatting>
  <conditionalFormatting sqref="I80">
    <cfRule type="containsErrors" dxfId="9" priority="9">
      <formula>ISERROR(I80)</formula>
    </cfRule>
    <cfRule type="cellIs" dxfId="8" priority="10" operator="equal">
      <formula>0</formula>
    </cfRule>
  </conditionalFormatting>
  <conditionalFormatting sqref="I83:I85">
    <cfRule type="containsErrors" dxfId="7" priority="7">
      <formula>ISERROR(I83)</formula>
    </cfRule>
    <cfRule type="cellIs" dxfId="6" priority="8" operator="equal">
      <formula>0</formula>
    </cfRule>
  </conditionalFormatting>
  <conditionalFormatting sqref="I90">
    <cfRule type="containsErrors" dxfId="5" priority="5">
      <formula>ISERROR(I90)</formula>
    </cfRule>
    <cfRule type="cellIs" dxfId="4" priority="6" operator="equal">
      <formula>0</formula>
    </cfRule>
  </conditionalFormatting>
  <conditionalFormatting sqref="A96:B96">
    <cfRule type="containsErrors" dxfId="3" priority="3">
      <formula>ISERROR(A96)</formula>
    </cfRule>
    <cfRule type="cellIs" dxfId="2" priority="4" operator="equal">
      <formula>0</formula>
    </cfRule>
  </conditionalFormatting>
  <conditionalFormatting sqref="I96">
    <cfRule type="containsErrors" dxfId="1" priority="1">
      <formula>ISERROR(I96)</formula>
    </cfRule>
    <cfRule type="cellIs" dxfId="0" priority="2" operator="equal">
      <formula>0</formula>
    </cfRule>
  </conditionalFormatting>
  <pageMargins left="0.19685039370078741" right="0.19685039370078741" top="0.74803149606299213" bottom="0.19685039370078741" header="0.31496062992125984" footer="0.31496062992125984"/>
  <pageSetup paperSize="9" scale="43" orientation="landscape" verticalDpi="4294967295" r:id="rId1"/>
  <rowBreaks count="2" manualBreakCount="2">
    <brk id="41" max="10" man="1"/>
    <brk id="7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01.05.2025 (Нет.)</vt:lpstr>
      <vt:lpstr>'на 01.05.2025 (Нет.)'!Область_печати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</dc:creator>
  <cp:lastModifiedBy>Галина СИРГІ</cp:lastModifiedBy>
  <cp:lastPrinted>2025-05-12T05:25:59Z</cp:lastPrinted>
  <dcterms:created xsi:type="dcterms:W3CDTF">2015-02-12T09:02:27Z</dcterms:created>
  <dcterms:modified xsi:type="dcterms:W3CDTF">2025-05-12T05:30:50Z</dcterms:modified>
</cp:coreProperties>
</file>